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Lab_Sandbox" sheetId="2" state="visible" r:id="rId4"/>
    <sheet name="Ex_1_7_Smoothing" sheetId="3" state="visible" r:id="rId5"/>
    <sheet name="Ex_1_9_Validation" sheetId="4" state="visible" r:id="rId6"/>
    <sheet name="Ex_1_10_Decomposition" sheetId="5" state="visible" r:id="rId7"/>
    <sheet name="Ex_1_11_SmoothSim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<sst xmlns="http://schemas.openxmlformats.org/spreadsheetml/2006/main" count="144" uniqueCount="121">
  <si>
    <t xml:space="preserve">MFAA Chapter 1 Laboratory Workbook</t>
  </si>
  <si>
    <t xml:space="preserve">Taxonomy, Cash-Flow Visualization, and Liquidity-Adjusted Valuation Sandbox (book Section 1.9)</t>
  </si>
  <si>
    <t xml:space="preserve">Source of truth</t>
  </si>
  <si>
    <t xml:space="preserve">Every number in this workbook is produced by the mfaa-lab Python engine (engine/ch01.py) and is identical to what the webapp module returns on the same seed.</t>
  </si>
  <si>
    <t xml:space="preserve">Seeds</t>
  </si>
  <si>
    <t xml:space="preserve">Sandbox seed 20260100; smoothing seed 20260111 (book convention 2026NNNN).</t>
  </si>
  <si>
    <t xml:space="preserve">Color code</t>
  </si>
  <si>
    <t xml:space="preserve">Blue = inputs you may change; Black = live Excel formulas; cells noted 'engine' are pasted Monte Carlo values with their seed.</t>
  </si>
  <si>
    <t xml:space="preserve">Tabs</t>
  </si>
  <si>
    <t xml:space="preserve">Lab_Sandbox | Ex_1_7_Smoothing | Ex_1_9_Validation | Ex_1_10_Decomposition | Ex_1_11_SmoothSim</t>
  </si>
  <si>
    <t xml:space="preserve">Scope</t>
  </si>
  <si>
    <t xml:space="preserve">Computational exercises only; conceptual and proof exercises are answered in the instructor's manual.</t>
  </si>
  <si>
    <t xml:space="preserve">Webapp</t>
  </si>
  <si>
    <t xml:space="preserve">Each tab names the API endpoint that mirrors it (POST /api/ch01/...).</t>
  </si>
  <si>
    <t xml:space="preserve">Liquidity-Adjusted Stochastic DCF Sandbox — base configuration</t>
  </si>
  <si>
    <t xml:space="preserve">Mirrors POST /api/ch01/sandbox  |  engine seed 20260100, M = 20,000, antithetic variates</t>
  </si>
  <si>
    <t xml:space="preserve">Inputs</t>
  </si>
  <si>
    <t xml:space="preserve">Valuation distribution (engine)</t>
  </si>
  <si>
    <t xml:space="preserve">kappa (CF mean reversion)</t>
  </si>
  <si>
    <t xml:space="preserve">Mean</t>
  </si>
  <si>
    <t xml:space="preserve">c-bar (CF level)</t>
  </si>
  <si>
    <t xml:space="preserve">MC standard error</t>
  </si>
  <si>
    <t xml:space="preserve">sigma_c</t>
  </si>
  <si>
    <t xml:space="preserve">Std dev</t>
  </si>
  <si>
    <t xml:space="preserve">c0</t>
  </si>
  <si>
    <t xml:space="preserve">Q01</t>
  </si>
  <si>
    <t xml:space="preserve">a (OU speed)</t>
  </si>
  <si>
    <t xml:space="preserve">Q05</t>
  </si>
  <si>
    <t xml:space="preserve">b (OU level)</t>
  </si>
  <si>
    <t xml:space="preserve">Q25</t>
  </si>
  <si>
    <t xml:space="preserve">sigma_r</t>
  </si>
  <si>
    <t xml:space="preserve">Q50</t>
  </si>
  <si>
    <t xml:space="preserve">r0</t>
  </si>
  <si>
    <t xml:space="preserve">Q75</t>
  </si>
  <si>
    <t xml:space="preserve">lambda (price of risk)</t>
  </si>
  <si>
    <t xml:space="preserve">Q95</t>
  </si>
  <si>
    <t xml:space="preserve">rho (corr)</t>
  </si>
  <si>
    <t xml:space="preserve">Q99</t>
  </si>
  <si>
    <t xml:space="preserve">eta (exit intensity)</t>
  </si>
  <si>
    <t xml:space="preserve">exit multiple m</t>
  </si>
  <si>
    <t xml:space="preserve">Report the distribution, not the mean: the dispersion is the economics (LOS 1.7).</t>
  </si>
  <si>
    <t xml:space="preserve">nu I-&gt;Liq</t>
  </si>
  <si>
    <t xml:space="preserve">nu Liq-&gt;I</t>
  </si>
  <si>
    <t xml:space="preserve">delta(Liq)</t>
  </si>
  <si>
    <t xml:space="preserve">delta(Illiq)</t>
  </si>
  <si>
    <t xml:space="preserve">T (years)</t>
  </si>
  <si>
    <t xml:space="preserve">dt (years)</t>
  </si>
  <si>
    <t xml:space="preserve">Exercise 1.7 — smoothing model of Section 1.4: moment distortions (live formulas)</t>
  </si>
  <si>
    <t xml:space="preserve">Chapter-1 convention: Vhat_k = (1-alpha) Vhat_(k-1) + alpha V_k. All cells below are native Excel formulas.</t>
  </si>
  <si>
    <t xml:space="preserve">alpha (smoothing weight on innovation)</t>
  </si>
  <si>
    <t xml:space="preserve">latent volatility sigma (per period)</t>
  </si>
  <si>
    <t xml:space="preserve">Reported/latent variance ratio  = alpha/(2-alpha)</t>
  </si>
  <si>
    <t xml:space="preserve">Reported volatility  = sigma * SQRT(ratio)</t>
  </si>
  <si>
    <t xml:space="preserve">Lag-1 autocorrelation of reported returns  = 1-alpha</t>
  </si>
  <si>
    <t xml:space="preserve">Beta attenuation factor (contemporaneous)  = alpha</t>
  </si>
  <si>
    <t xml:space="preserve">Inversion (the allocator audit of Exercise 1.3/1.7):</t>
  </si>
  <si>
    <t xml:space="preserve">observed reported volatility</t>
  </si>
  <si>
    <t xml:space="preserve">observed lag-1 autocorrelation</t>
  </si>
  <si>
    <t xml:space="preserve">implied alpha = 1 - rho1</t>
  </si>
  <si>
    <t xml:space="preserve">implied latent volatility = reported / SQRT(alpha/(2-alpha))</t>
  </si>
  <si>
    <t xml:space="preserve">Exercise 1.9 — validation checks V1 and V2 of Section 1.9 (all four shown)</t>
  </si>
  <si>
    <t xml:space="preserve">Mirrors GET /api/ch01/validation. V1's closed form is ALSO rebuilt below with live Excel formulas.</t>
  </si>
  <si>
    <t xml:space="preserve">Check</t>
  </si>
  <si>
    <t xml:space="preserve">Statement</t>
  </si>
  <si>
    <t xml:space="preserve">Engine value</t>
  </si>
  <si>
    <t xml:space="preserve">Reference</t>
  </si>
  <si>
    <t xml:space="preserve">Abs diff / SE</t>
  </si>
  <si>
    <t xml:space="preserve">Pass</t>
  </si>
  <si>
    <t xml:space="preserve">V1</t>
  </si>
  <si>
    <t xml:space="preserve">Deterministic limit reproduces closed-form DCF; SE collapses to 0</t>
  </si>
  <si>
    <t xml:space="preserve">PASS</t>
  </si>
  <si>
    <t xml:space="preserve">V2</t>
  </si>
  <si>
    <t xml:space="preserve">lambda = 0, always-liquid: SDF value equals plain discounted expectation (path-by-path)</t>
  </si>
  <si>
    <t xml:space="preserve">V3</t>
  </si>
  <si>
    <t xml:space="preserve">Quantiles q05..q95 stable under dt/2 and 4M (per-quantile tolerances)</t>
  </si>
  <si>
    <t xml:space="preserve">V4</t>
  </si>
  <si>
    <t xml:space="preserve">Antithetic SE below plain-MC SE on identical seed</t>
  </si>
  <si>
    <t xml:space="preserve">V1 closed form rebuilt with Excel formulas (mean paths on the simulation grid):</t>
  </si>
  <si>
    <t xml:space="preserve">tau = 1/eta =</t>
  </si>
  <si>
    <t xml:space="preserve">grid rows below: t, c_mean, r_mean, df (trapezoid int r), contribution</t>
  </si>
  <si>
    <t xml:space="preserve">k</t>
  </si>
  <si>
    <t xml:space="preserve">t</t>
  </si>
  <si>
    <t xml:space="preserve">c_mean</t>
  </si>
  <si>
    <t xml:space="preserve">r_mean</t>
  </si>
  <si>
    <t xml:space="preserve">int_r</t>
  </si>
  <si>
    <t xml:space="preserve">df</t>
  </si>
  <si>
    <t xml:space="preserve">contrib</t>
  </si>
  <si>
    <t xml:space="preserve">Interim (sum of contributions)</t>
  </si>
  <si>
    <t xml:space="preserve">Terminal = df * (1-delta_liq) * m * c_tau</t>
  </si>
  <si>
    <t xml:space="preserve">Closed form (Excel) = interim + terminal</t>
  </si>
  <si>
    <t xml:space="preserve">Engine V1 value (paste)</t>
  </si>
  <si>
    <t xml:space="preserve">Difference (should be ~0)</t>
  </si>
  <si>
    <t xml:space="preserve">Exercise 1.10 — risk-source decomposition, private-credit template (isolated mode)</t>
  </si>
  <si>
    <t xml:space="preserve">Mirrors POST /api/ch01/decomposition?mode=isolated  |  identical seeds across rows (input freezing)</t>
  </si>
  <si>
    <t xml:space="preserve">Configuration</t>
  </si>
  <si>
    <t xml:space="preserve">SE</t>
  </si>
  <si>
    <t xml:space="preserve">Std</t>
  </si>
  <si>
    <t xml:space="preserve">all risks</t>
  </si>
  <si>
    <t xml:space="preserve">cash risk only</t>
  </si>
  <si>
    <t xml:space="preserve">rate risk only</t>
  </si>
  <si>
    <t xml:space="preserve">timing risk only</t>
  </si>
  <si>
    <t xml:space="preserve">liquidity risk only</t>
  </si>
  <si>
    <t xml:space="preserve">interaction (all-risks std minus sum of isolated)</t>
  </si>
  <si>
    <t xml:space="preserve">Cumulative mode (the book's output spec) for the base configuration:</t>
  </si>
  <si>
    <t xml:space="preserve">deterministic</t>
  </si>
  <si>
    <t xml:space="preserve">cash-flow risk only</t>
  </si>
  <si>
    <t xml:space="preserve">+ rate risk</t>
  </si>
  <si>
    <t xml:space="preserve">+ timing risk</t>
  </si>
  <si>
    <t xml:space="preserve">+ liquidity risk (all)</t>
  </si>
  <si>
    <t xml:space="preserve">Exercise 1.11 — simulate the smoothing recursion; verify moment distortions (live formulas)</t>
  </si>
  <si>
    <t xml:space="preserve">Series from engine seed 20260111 (first 500 of 2000 obs shown; statistics computed over the shown sample by Excel).</t>
  </si>
  <si>
    <t xml:space="preserve">alpha</t>
  </si>
  <si>
    <t xml:space="preserve">Sample variance ratio  VAR(reported)/VAR(latent)</t>
  </si>
  <si>
    <t xml:space="preserve">sigma</t>
  </si>
  <si>
    <t xml:space="preserve">Theory  alpha/(2-alpha)</t>
  </si>
  <si>
    <t xml:space="preserve">Sample lag-1 autocorrelation of reported</t>
  </si>
  <si>
    <t xml:space="preserve">latent V</t>
  </si>
  <si>
    <t xml:space="preserve">reported Vhat</t>
  </si>
  <si>
    <t xml:space="preserve">Theory  1-alpha</t>
  </si>
  <si>
    <t xml:space="preserve">Sample reported std</t>
  </si>
  <si>
    <t xml:space="preserve">Sample latent std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</si>
</sst>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General"/>
    <numFmt numFmtId="167" formatCode="0.0000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3</xdr:row>
      <xdr:rowOff>0</xdr:rowOff>
    </xdr:from>
    <xdr:to>
      <xdr:col>13</xdr:col>
      <xdr:colOff>552240</xdr:colOff>
      <xdr:row>21</xdr:row>
      <xdr:rowOff>180720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5920920" y="571680"/>
          <a:ext cx="6076440" cy="3609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13</xdr:col>
      <xdr:colOff>600120</xdr:colOff>
      <xdr:row>48</xdr:row>
      <xdr:rowOff>85680</xdr:rowOff>
    </xdr:to>
    <xdr:pic>
      <xdr:nvPicPr>
        <xdr:cNvPr id="1" name="Image 2" descr="Picture"/>
        <xdr:cNvPicPr/>
      </xdr:nvPicPr>
      <xdr:blipFill>
        <a:blip r:embed="rId2"/>
        <a:stretch/>
      </xdr:blipFill>
      <xdr:spPr>
        <a:xfrm>
          <a:off x="5920920" y="4000680"/>
          <a:ext cx="6124320" cy="5229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20</xdr:row>
      <xdr:rowOff>0</xdr:rowOff>
    </xdr:from>
    <xdr:to>
      <xdr:col>6</xdr:col>
      <xdr:colOff>169200</xdr:colOff>
      <xdr:row>37</xdr:row>
      <xdr:rowOff>56880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0" y="3809880"/>
          <a:ext cx="7076880" cy="3295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11</xdr:row>
      <xdr:rowOff>0</xdr:rowOff>
    </xdr:from>
    <xdr:to>
      <xdr:col>8</xdr:col>
      <xdr:colOff>164880</xdr:colOff>
      <xdr:row>26</xdr:row>
      <xdr:rowOff>75960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2889720" y="2095560"/>
          <a:ext cx="6181200" cy="293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9.7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  <row r="10" customFormat="false" ht="15" hidden="false" customHeight="false" outlineLevel="0" collapsed="false">
      <c r="B10" s="3" t="s">
        <v>12</v>
      </c>
      <c r="C10" s="2" t="s">
        <v>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3"/>
    <col collapsed="false" customWidth="true" hidden="false" outlineLevel="0" max="3" min="3" style="0" width="3"/>
    <col collapsed="false" customWidth="true" hidden="false" outlineLevel="0" max="4" min="4" style="0" width="26"/>
    <col collapsed="false" customWidth="true" hidden="false" outlineLevel="0" max="5" min="5" style="0" width="13"/>
    <col collapsed="false" customWidth="true" hidden="false" outlineLevel="0" max="6" min="6" style="0" width="3"/>
    <col collapsed="false" customWidth="true" hidden="false" outlineLevel="0" max="7" min="7" style="0" width="22"/>
    <col collapsed="false" customWidth="true" hidden="false" outlineLevel="0" max="8" min="8" style="0" width="13"/>
  </cols>
  <sheetData>
    <row r="1" customFormat="false" ht="15" hidden="false" customHeight="false" outlineLevel="0" collapsed="false">
      <c r="A1" s="3" t="s">
        <v>14</v>
      </c>
    </row>
    <row r="2" customFormat="false" ht="15" hidden="false" customHeight="false" outlineLevel="0" collapsed="false">
      <c r="A2" s="4" t="s">
        <v>15</v>
      </c>
    </row>
    <row r="4" customFormat="false" ht="15" hidden="false" customHeight="false" outlineLevel="0" collapsed="false">
      <c r="A4" s="3" t="s">
        <v>16</v>
      </c>
      <c r="D4" s="3" t="s">
        <v>17</v>
      </c>
    </row>
    <row r="5" customFormat="false" ht="15" hidden="false" customHeight="false" outlineLevel="0" collapsed="false">
      <c r="A5" s="2" t="s">
        <v>18</v>
      </c>
      <c r="B5" s="5" t="n">
        <v>0.8</v>
      </c>
      <c r="D5" s="2" t="s">
        <v>19</v>
      </c>
      <c r="E5" s="2" t="n">
        <v>1.253686</v>
      </c>
    </row>
    <row r="6" customFormat="false" ht="15" hidden="false" customHeight="false" outlineLevel="0" collapsed="false">
      <c r="A6" s="2" t="s">
        <v>20</v>
      </c>
      <c r="B6" s="5" t="n">
        <v>0.12</v>
      </c>
      <c r="D6" s="2" t="s">
        <v>21</v>
      </c>
      <c r="E6" s="2" t="n">
        <v>0.008413</v>
      </c>
    </row>
    <row r="7" customFormat="false" ht="15" hidden="false" customHeight="false" outlineLevel="0" collapsed="false">
      <c r="A7" s="2" t="s">
        <v>22</v>
      </c>
      <c r="B7" s="5" t="n">
        <v>0.15</v>
      </c>
      <c r="D7" s="2" t="s">
        <v>23</v>
      </c>
      <c r="E7" s="2" t="n">
        <v>1.189832</v>
      </c>
    </row>
    <row r="8" customFormat="false" ht="15" hidden="false" customHeight="false" outlineLevel="0" collapsed="false">
      <c r="A8" s="2" t="s">
        <v>24</v>
      </c>
      <c r="B8" s="5" t="n">
        <v>0.1</v>
      </c>
      <c r="D8" s="2" t="s">
        <v>25</v>
      </c>
      <c r="E8" s="2" t="n">
        <v>0.279126</v>
      </c>
    </row>
    <row r="9" customFormat="false" ht="15" hidden="false" customHeight="false" outlineLevel="0" collapsed="false">
      <c r="A9" s="2" t="s">
        <v>26</v>
      </c>
      <c r="B9" s="5" t="n">
        <v>0.35</v>
      </c>
      <c r="D9" s="2" t="s">
        <v>27</v>
      </c>
      <c r="E9" s="2" t="n">
        <v>0.394052</v>
      </c>
    </row>
    <row r="10" customFormat="false" ht="15" hidden="false" customHeight="false" outlineLevel="0" collapsed="false">
      <c r="A10" s="2" t="s">
        <v>28</v>
      </c>
      <c r="B10" s="5" t="n">
        <v>0.04</v>
      </c>
      <c r="D10" s="2" t="s">
        <v>29</v>
      </c>
      <c r="E10" s="2" t="n">
        <v>0.654093</v>
      </c>
    </row>
    <row r="11" customFormat="false" ht="15" hidden="false" customHeight="false" outlineLevel="0" collapsed="false">
      <c r="A11" s="2" t="s">
        <v>30</v>
      </c>
      <c r="B11" s="5" t="n">
        <v>0.012</v>
      </c>
      <c r="D11" s="2" t="s">
        <v>31</v>
      </c>
      <c r="E11" s="2" t="n">
        <v>0.946936</v>
      </c>
    </row>
    <row r="12" customFormat="false" ht="15" hidden="false" customHeight="false" outlineLevel="0" collapsed="false">
      <c r="A12" s="2" t="s">
        <v>32</v>
      </c>
      <c r="B12" s="5" t="n">
        <v>0.03</v>
      </c>
      <c r="D12" s="2" t="s">
        <v>33</v>
      </c>
      <c r="E12" s="2" t="n">
        <v>1.420414</v>
      </c>
    </row>
    <row r="13" customFormat="false" ht="15" hidden="false" customHeight="false" outlineLevel="0" collapsed="false">
      <c r="A13" s="2" t="s">
        <v>34</v>
      </c>
      <c r="B13" s="5" t="n">
        <v>0.35</v>
      </c>
      <c r="D13" s="2" t="s">
        <v>35</v>
      </c>
      <c r="E13" s="2" t="n">
        <v>3.044657</v>
      </c>
    </row>
    <row r="14" customFormat="false" ht="15" hidden="false" customHeight="false" outlineLevel="0" collapsed="false">
      <c r="A14" s="2" t="s">
        <v>36</v>
      </c>
      <c r="B14" s="5" t="n">
        <v>0.2</v>
      </c>
      <c r="D14" s="2" t="s">
        <v>37</v>
      </c>
      <c r="E14" s="2" t="n">
        <v>5.949667</v>
      </c>
    </row>
    <row r="15" customFormat="false" ht="15" hidden="false" customHeight="false" outlineLevel="0" collapsed="false">
      <c r="A15" s="2" t="s">
        <v>38</v>
      </c>
      <c r="B15" s="5" t="n">
        <v>0.18</v>
      </c>
    </row>
    <row r="16" customFormat="false" ht="15" hidden="false" customHeight="false" outlineLevel="0" collapsed="false">
      <c r="A16" s="2" t="s">
        <v>39</v>
      </c>
      <c r="B16" s="5" t="n">
        <v>8</v>
      </c>
      <c r="D16" s="4" t="s">
        <v>40</v>
      </c>
    </row>
    <row r="17" customFormat="false" ht="15" hidden="false" customHeight="false" outlineLevel="0" collapsed="false">
      <c r="A17" s="2" t="s">
        <v>41</v>
      </c>
      <c r="B17" s="5" t="n">
        <v>1.5</v>
      </c>
    </row>
    <row r="18" customFormat="false" ht="15" hidden="false" customHeight="false" outlineLevel="0" collapsed="false">
      <c r="A18" s="2" t="s">
        <v>42</v>
      </c>
      <c r="B18" s="5" t="n">
        <v>0.5</v>
      </c>
    </row>
    <row r="19" customFormat="false" ht="15" hidden="false" customHeight="false" outlineLevel="0" collapsed="false">
      <c r="A19" s="2" t="s">
        <v>43</v>
      </c>
      <c r="B19" s="5" t="n">
        <v>0.02</v>
      </c>
    </row>
    <row r="20" customFormat="false" ht="15" hidden="false" customHeight="false" outlineLevel="0" collapsed="false">
      <c r="A20" s="2" t="s">
        <v>44</v>
      </c>
      <c r="B20" s="5" t="n">
        <v>0.15</v>
      </c>
    </row>
    <row r="21" customFormat="false" ht="15" hidden="false" customHeight="false" outlineLevel="0" collapsed="false">
      <c r="A21" s="2" t="s">
        <v>45</v>
      </c>
      <c r="B21" s="5" t="n">
        <v>12</v>
      </c>
    </row>
    <row r="22" customFormat="false" ht="15" hidden="false" customHeight="false" outlineLevel="0" collapsed="false">
      <c r="A22" s="2" t="s">
        <v>46</v>
      </c>
      <c r="B22" s="5" t="n">
        <v>0.083333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6"/>
    <col collapsed="false" customWidth="true" hidden="false" outlineLevel="0" max="3" min="3" style="0" width="3"/>
    <col collapsed="false" customWidth="true" hidden="false" outlineLevel="0" max="4" min="4" style="0" width="60"/>
  </cols>
  <sheetData>
    <row r="1" customFormat="false" ht="15" hidden="false" customHeight="false" outlineLevel="0" collapsed="false">
      <c r="A1" s="3" t="s">
        <v>47</v>
      </c>
    </row>
    <row r="2" customFormat="false" ht="15" hidden="false" customHeight="false" outlineLevel="0" collapsed="false">
      <c r="A2" s="4" t="s">
        <v>48</v>
      </c>
    </row>
    <row r="4" customFormat="false" ht="15" hidden="false" customHeight="false" outlineLevel="0" collapsed="false">
      <c r="A4" s="2" t="s">
        <v>49</v>
      </c>
      <c r="B4" s="5" t="n">
        <v>0.4</v>
      </c>
    </row>
    <row r="5" customFormat="false" ht="15" hidden="false" customHeight="false" outlineLevel="0" collapsed="false">
      <c r="A5" s="2" t="s">
        <v>50</v>
      </c>
      <c r="B5" s="5" t="n">
        <v>0.1</v>
      </c>
    </row>
    <row r="7" customFormat="false" ht="15" hidden="false" customHeight="false" outlineLevel="0" collapsed="false">
      <c r="A7" s="2" t="s">
        <v>51</v>
      </c>
      <c r="B7" s="6" t="n">
        <f aca="false">B4/(2-B4)</f>
        <v>0.25</v>
      </c>
    </row>
    <row r="8" customFormat="false" ht="15" hidden="false" customHeight="false" outlineLevel="0" collapsed="false">
      <c r="A8" s="2" t="s">
        <v>52</v>
      </c>
      <c r="B8" s="6" t="n">
        <f aca="false">B5*SQRT(B7)</f>
        <v>0.05</v>
      </c>
    </row>
    <row r="9" customFormat="false" ht="15" hidden="false" customHeight="false" outlineLevel="0" collapsed="false">
      <c r="A9" s="2" t="s">
        <v>53</v>
      </c>
      <c r="B9" s="6" t="n">
        <f aca="false">1-B4</f>
        <v>0.6</v>
      </c>
    </row>
    <row r="10" customFormat="false" ht="15" hidden="false" customHeight="false" outlineLevel="0" collapsed="false">
      <c r="A10" s="2" t="s">
        <v>54</v>
      </c>
      <c r="B10" s="6" t="n">
        <f aca="false">B4</f>
        <v>0.4</v>
      </c>
    </row>
    <row r="12" customFormat="false" ht="15" hidden="false" customHeight="false" outlineLevel="0" collapsed="false">
      <c r="A12" s="3" t="s">
        <v>55</v>
      </c>
    </row>
    <row r="13" customFormat="false" ht="15" hidden="false" customHeight="false" outlineLevel="0" collapsed="false">
      <c r="A13" s="2" t="s">
        <v>56</v>
      </c>
      <c r="B13" s="5" t="n">
        <v>0.08</v>
      </c>
    </row>
    <row r="14" customFormat="false" ht="15" hidden="false" customHeight="false" outlineLevel="0" collapsed="false">
      <c r="A14" s="2" t="s">
        <v>57</v>
      </c>
      <c r="B14" s="5" t="n">
        <v>0.6</v>
      </c>
    </row>
    <row r="15" customFormat="false" ht="15" hidden="false" customHeight="false" outlineLevel="0" collapsed="false">
      <c r="A15" s="2" t="s">
        <v>58</v>
      </c>
      <c r="B15" s="6" t="n">
        <f aca="false">1-B14</f>
        <v>0.4</v>
      </c>
    </row>
    <row r="16" customFormat="false" ht="15" hidden="false" customHeight="false" outlineLevel="0" collapsed="false">
      <c r="A16" s="2" t="s">
        <v>59</v>
      </c>
      <c r="B16" s="6" t="n">
        <f aca="false">B13/SQRT(B15/(2-B15))</f>
        <v>0.16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6" min="2" style="0" width="16"/>
    <col collapsed="false" customWidth="true" hidden="false" outlineLevel="0" max="7" min="7" style="0" width="40"/>
  </cols>
  <sheetData>
    <row r="1" customFormat="false" ht="15" hidden="false" customHeight="false" outlineLevel="0" collapsed="false">
      <c r="A1" s="3" t="s">
        <v>60</v>
      </c>
    </row>
    <row r="2" customFormat="false" ht="15" hidden="false" customHeight="false" outlineLevel="0" collapsed="false">
      <c r="A2" s="4" t="s">
        <v>61</v>
      </c>
    </row>
    <row r="4" customFormat="false" ht="15" hidden="false" customHeight="false" outlineLevel="0" collapsed="false">
      <c r="A4" s="7" t="s">
        <v>62</v>
      </c>
      <c r="B4" s="7" t="s">
        <v>63</v>
      </c>
      <c r="C4" s="7" t="s">
        <v>64</v>
      </c>
      <c r="D4" s="7" t="s">
        <v>65</v>
      </c>
      <c r="E4" s="7" t="s">
        <v>66</v>
      </c>
      <c r="F4" s="7" t="s">
        <v>67</v>
      </c>
    </row>
    <row r="5" customFormat="false" ht="15" hidden="false" customHeight="false" outlineLevel="0" collapsed="false">
      <c r="A5" s="3" t="s">
        <v>68</v>
      </c>
      <c r="B5" s="2" t="s">
        <v>69</v>
      </c>
      <c r="C5" s="2" t="n">
        <v>1.35573719</v>
      </c>
      <c r="D5" s="2" t="n">
        <v>1.35573719</v>
      </c>
      <c r="E5" s="2" t="n">
        <v>0</v>
      </c>
      <c r="F5" s="4" t="s">
        <v>70</v>
      </c>
    </row>
    <row r="6" customFormat="false" ht="15" hidden="false" customHeight="false" outlineLevel="0" collapsed="false">
      <c r="A6" s="3" t="s">
        <v>71</v>
      </c>
      <c r="B6" s="2" t="s">
        <v>72</v>
      </c>
      <c r="C6" s="2" t="n">
        <v>1.27380475</v>
      </c>
      <c r="D6" s="2" t="n">
        <v>1.27380475</v>
      </c>
      <c r="E6" s="2" t="n">
        <v>0</v>
      </c>
      <c r="F6" s="4" t="s">
        <v>70</v>
      </c>
    </row>
    <row r="7" customFormat="false" ht="15" hidden="false" customHeight="false" outlineLevel="0" collapsed="false">
      <c r="A7" s="3" t="s">
        <v>73</v>
      </c>
      <c r="B7" s="2" t="s">
        <v>74</v>
      </c>
      <c r="F7" s="4" t="s">
        <v>70</v>
      </c>
    </row>
    <row r="8" customFormat="false" ht="15" hidden="false" customHeight="false" outlineLevel="0" collapsed="false">
      <c r="A8" s="3" t="s">
        <v>75</v>
      </c>
      <c r="B8" s="2" t="s">
        <v>76</v>
      </c>
      <c r="C8" s="2" t="n">
        <v>0.01336926</v>
      </c>
      <c r="D8" s="2" t="n">
        <v>0.01389067</v>
      </c>
      <c r="E8" s="2" t="n">
        <v>0.0005214144</v>
      </c>
      <c r="F8" s="4" t="s">
        <v>70</v>
      </c>
    </row>
    <row r="11" customFormat="false" ht="15" hidden="false" customHeight="false" outlineLevel="0" collapsed="false">
      <c r="A11" s="3" t="s">
        <v>77</v>
      </c>
    </row>
    <row r="12" customFormat="false" ht="15" hidden="false" customHeight="false" outlineLevel="0" collapsed="false">
      <c r="A12" s="2" t="s">
        <v>78</v>
      </c>
      <c r="B12" s="8" t="n">
        <f aca="false">1/0.18</f>
        <v>5.55555555555556</v>
      </c>
    </row>
    <row r="13" customFormat="false" ht="15" hidden="false" customHeight="false" outlineLevel="0" collapsed="false">
      <c r="A13" s="2" t="s">
        <v>79</v>
      </c>
    </row>
    <row r="14" customFormat="false" ht="15" hidden="false" customHeight="false" outlineLevel="0" collapsed="false">
      <c r="A14" s="7" t="s">
        <v>80</v>
      </c>
      <c r="B14" s="7" t="s">
        <v>81</v>
      </c>
      <c r="C14" s="7" t="s">
        <v>82</v>
      </c>
      <c r="D14" s="7" t="s">
        <v>83</v>
      </c>
      <c r="E14" s="7" t="s">
        <v>84</v>
      </c>
      <c r="F14" s="7" t="s">
        <v>85</v>
      </c>
      <c r="G14" s="7" t="s">
        <v>86</v>
      </c>
    </row>
    <row r="15" customFormat="false" ht="15" hidden="false" customHeight="false" outlineLevel="0" collapsed="false">
      <c r="A15" s="2" t="n">
        <v>0</v>
      </c>
      <c r="B15" s="8" t="n">
        <f aca="false">0*0.0833333333333333</f>
        <v>0</v>
      </c>
      <c r="C15" s="8" t="n">
        <f aca="false">0.12+(0.1-0.12)*EXP(-0.8*B15)</f>
        <v>0.1</v>
      </c>
      <c r="D15" s="8" t="n">
        <f aca="false">0.04+(0.03-0.04)*EXP(-0.35*B15)</f>
        <v>0.03</v>
      </c>
      <c r="E15" s="0" t="n">
        <v>0</v>
      </c>
      <c r="F15" s="8" t="n">
        <f aca="false">EXP(-E15)</f>
        <v>1</v>
      </c>
      <c r="G15" s="8" t="n">
        <f aca="false">0</f>
        <v>0</v>
      </c>
    </row>
    <row r="16" customFormat="false" ht="15" hidden="false" customHeight="false" outlineLevel="0" collapsed="false">
      <c r="A16" s="2" t="n">
        <v>1</v>
      </c>
      <c r="B16" s="8" t="n">
        <f aca="false">1*0.0833333333333333</f>
        <v>0.0833333333333333</v>
      </c>
      <c r="C16" s="8" t="n">
        <f aca="false">0.12+(0.1-0.12)*EXP(-0.8*B16)</f>
        <v>0.101289860299368</v>
      </c>
      <c r="D16" s="8" t="n">
        <f aca="false">0.04+(0.03-0.04)*EXP(-0.35*B16)</f>
        <v>0.0302874542478633</v>
      </c>
      <c r="E16" s="8" t="n">
        <f aca="false">E15+0.5*(D16+D15)*0.0833333333333333</f>
        <v>0.00251197726032764</v>
      </c>
      <c r="F16" s="8" t="n">
        <f aca="false">EXP(-E16)</f>
        <v>0.997491175114434</v>
      </c>
      <c r="G16" s="8" t="n">
        <f aca="false">F16*C16*0.0833333333333333</f>
        <v>0.00841964514809942</v>
      </c>
    </row>
    <row r="17" customFormat="false" ht="15" hidden="false" customHeight="false" outlineLevel="0" collapsed="false">
      <c r="A17" s="2" t="n">
        <v>2</v>
      </c>
      <c r="B17" s="8" t="n">
        <f aca="false">2*0.0833333333333333</f>
        <v>0.166666666666667</v>
      </c>
      <c r="C17" s="8" t="n">
        <f aca="false">0.12+(0.1-0.12)*EXP(-0.8*B17)</f>
        <v>0.102496533619141</v>
      </c>
      <c r="D17" s="8" t="n">
        <f aca="false">0.04+(0.03-0.04)*EXP(-0.35*B17)</f>
        <v>0.0305666455012651</v>
      </c>
      <c r="E17" s="8" t="n">
        <f aca="false">E16+0.5*(D17+D16)*0.0833333333333333</f>
        <v>0.00504756474987465</v>
      </c>
      <c r="F17" s="8" t="n">
        <f aca="false">EXP(-E17)</f>
        <v>0.99496515279853</v>
      </c>
      <c r="G17" s="8" t="n">
        <f aca="false">F17*C17*0.0833333333333333</f>
        <v>0.00849837326947403</v>
      </c>
    </row>
    <row r="18" customFormat="false" ht="15" hidden="false" customHeight="false" outlineLevel="0" collapsed="false">
      <c r="A18" s="2" t="n">
        <v>3</v>
      </c>
      <c r="B18" s="8" t="n">
        <f aca="false">3*0.0833333333333333</f>
        <v>0.25</v>
      </c>
      <c r="C18" s="8" t="n">
        <f aca="false">0.12+(0.1-0.12)*EXP(-0.8*B18)</f>
        <v>0.10362538493844</v>
      </c>
      <c r="D18" s="8" t="n">
        <f aca="false">0.04+(0.03-0.04)*EXP(-0.35*B18)</f>
        <v>0.0308378112834912</v>
      </c>
      <c r="E18" s="8" t="n">
        <f aca="false">E17+0.5*(D18+D17)*0.0833333333333333</f>
        <v>0.00760608378257283</v>
      </c>
      <c r="F18" s="8" t="n">
        <f aca="false">EXP(-E18)</f>
        <v>0.992422769273417</v>
      </c>
      <c r="G18" s="8" t="n">
        <f aca="false">F18*C18*0.0833333333333333</f>
        <v>0.00857001595730257</v>
      </c>
    </row>
    <row r="19" customFormat="false" ht="15" hidden="false" customHeight="false" outlineLevel="0" collapsed="false">
      <c r="A19" s="2" t="n">
        <v>4</v>
      </c>
      <c r="B19" s="8" t="n">
        <f aca="false">4*0.0833333333333333</f>
        <v>0.333333333333333</v>
      </c>
      <c r="C19" s="8" t="n">
        <f aca="false">0.12+(0.1-0.12)*EXP(-0.8*B19)</f>
        <v>0.104681433232707</v>
      </c>
      <c r="D19" s="8" t="n">
        <f aca="false">0.04+(0.03-0.04)*EXP(-0.35*B19)</f>
        <v>0.0311011822901198</v>
      </c>
      <c r="E19" s="8" t="n">
        <f aca="false">E18+0.5*(D19+D18)*0.0833333333333333</f>
        <v>0.0101868751814733</v>
      </c>
      <c r="F19" s="8" t="n">
        <f aca="false">EXP(-E19)</f>
        <v>0.989864835293167</v>
      </c>
      <c r="G19" s="8" t="n">
        <f aca="false">F19*C19*0.0833333333333333</f>
        <v>0.00863503913876218</v>
      </c>
    </row>
    <row r="20" customFormat="false" ht="15" hidden="false" customHeight="false" outlineLevel="0" collapsed="false">
      <c r="A20" s="2" t="n">
        <v>5</v>
      </c>
      <c r="B20" s="8" t="n">
        <f aca="false">5*0.0833333333333333</f>
        <v>0.416666666666667</v>
      </c>
      <c r="C20" s="8" t="n">
        <f aca="false">0.12+(0.1-0.12)*EXP(-0.8*B20)</f>
        <v>0.105669373788524</v>
      </c>
      <c r="D20" s="8" t="n">
        <f aca="false">0.04+(0.03-0.04)*EXP(-0.35*B20)</f>
        <v>0.0313569825852864</v>
      </c>
      <c r="E20" s="8" t="n">
        <f aca="false">E19+0.5*(D20+D19)*0.0833333333333333</f>
        <v>0.0127892987179485</v>
      </c>
      <c r="F20" s="8" t="n">
        <f aca="false">EXP(-E20)</f>
        <v>0.987292136825383</v>
      </c>
      <c r="G20" s="8" t="n">
        <f aca="false">F20*C20*0.0833333333333333</f>
        <v>0.00869387848705602</v>
      </c>
    </row>
    <row r="21" customFormat="false" ht="15" hidden="false" customHeight="false" outlineLevel="0" collapsed="false">
      <c r="A21" s="2" t="n">
        <v>6</v>
      </c>
      <c r="B21" s="8" t="n">
        <f aca="false">6*0.0833333333333333</f>
        <v>0.5</v>
      </c>
      <c r="C21" s="8" t="n">
        <f aca="false">0.12+(0.1-0.12)*EXP(-0.8*B21)</f>
        <v>0.106593599079287</v>
      </c>
      <c r="D21" s="8" t="n">
        <f aca="false">0.04+(0.03-0.04)*EXP(-0.35*B21)</f>
        <v>0.0316054297923079</v>
      </c>
      <c r="E21" s="8" t="n">
        <f aca="false">E20+0.5*(D21+D20)*0.0833333333333333</f>
        <v>0.015412732567015</v>
      </c>
      <c r="F21" s="8" t="n">
        <f aca="false">EXP(-E21)</f>
        <v>0.9847054357179</v>
      </c>
      <c r="G21" s="8" t="n">
        <f aca="false">F21*C21*0.0833333333333333</f>
        <v>0.00874694136884239</v>
      </c>
    </row>
    <row r="22" customFormat="false" ht="15" hidden="false" customHeight="false" outlineLevel="0" collapsed="false">
      <c r="A22" s="2" t="n">
        <v>7</v>
      </c>
      <c r="B22" s="8" t="n">
        <f aca="false">7*0.0833333333333333</f>
        <v>0.583333333333333</v>
      </c>
      <c r="C22" s="8" t="n">
        <f aca="false">0.12+(0.1-0.12)*EXP(-0.8*B22)</f>
        <v>0.107458218294539</v>
      </c>
      <c r="D22" s="8" t="n">
        <f aca="false">0.04+(0.03-0.04)*EXP(-0.35*B22)</f>
        <v>0.0318467352788267</v>
      </c>
      <c r="E22" s="8" t="n">
        <f aca="false">E21+0.5*(D22+D21)*0.0833333333333333</f>
        <v>0.0180565727783122</v>
      </c>
      <c r="F22" s="8" t="n">
        <f aca="false">EXP(-E22)</f>
        <v>0.982105470351614</v>
      </c>
      <c r="G22" s="8" t="n">
        <f aca="false">F22*C22*0.0833333333333333</f>
        <v>0.00879460866844204</v>
      </c>
    </row>
    <row r="23" customFormat="false" ht="15" hidden="false" customHeight="false" outlineLevel="0" collapsed="false">
      <c r="A23" s="2" t="n">
        <v>8</v>
      </c>
      <c r="B23" s="8" t="n">
        <f aca="false">8*0.0833333333333333</f>
        <v>0.666666666666667</v>
      </c>
      <c r="C23" s="8" t="n">
        <f aca="false">0.12+(0.1-0.12)*EXP(-0.8*B23)</f>
        <v>0.108267075609799</v>
      </c>
      <c r="D23" s="8" t="n">
        <f aca="false">0.04+(0.03-0.04)*EXP(-0.35*B23)</f>
        <v>0.0320811043366322</v>
      </c>
      <c r="E23" s="8" t="n">
        <f aca="false">E22+0.5*(D23+D22)*0.0833333333333333</f>
        <v>0.0207202327622897</v>
      </c>
      <c r="F23" s="8" t="n">
        <f aca="false">EXP(-E23)</f>
        <v>0.979492956279456</v>
      </c>
      <c r="G23" s="8" t="n">
        <f aca="false">F23*C23*0.0833333333333333</f>
        <v>0.00883723649639781</v>
      </c>
    </row>
    <row r="24" customFormat="false" ht="15" hidden="false" customHeight="false" outlineLevel="0" collapsed="false">
      <c r="A24" s="2" t="n">
        <v>9</v>
      </c>
      <c r="B24" s="8" t="n">
        <f aca="false">9*0.0833333333333333</f>
        <v>0.75</v>
      </c>
      <c r="C24" s="8" t="n">
        <f aca="false">0.12+(0.1-0.12)*EXP(-0.8*B24)</f>
        <v>0.109023767278119</v>
      </c>
      <c r="D24" s="8" t="n">
        <f aca="false">0.04+(0.03-0.04)*EXP(-0.35*B24)</f>
        <v>0.0323087363563143</v>
      </c>
      <c r="E24" s="8" t="n">
        <f aca="false">E23+0.5*(D24+D23)*0.0833333333333333</f>
        <v>0.0234031427911625</v>
      </c>
      <c r="F24" s="8" t="n">
        <f aca="false">EXP(-E24)</f>
        <v>0.976868586851557</v>
      </c>
      <c r="G24" s="8" t="n">
        <f aca="false">F24*C24*0.0833333333333333</f>
        <v>0.00887515778951747</v>
      </c>
    </row>
    <row r="25" customFormat="false" ht="15" hidden="false" customHeight="false" outlineLevel="0" collapsed="false">
      <c r="A25" s="2" t="n">
        <v>10</v>
      </c>
      <c r="B25" s="8" t="n">
        <f aca="false">10*0.0833333333333333</f>
        <v>0.833333333333333</v>
      </c>
      <c r="C25" s="8" t="n">
        <f aca="false">0.12+(0.1-0.12)*EXP(-0.8*B25)</f>
        <v>0.109731657619348</v>
      </c>
      <c r="D25" s="8" t="n">
        <f aca="false">0.04+(0.03-0.04)*EXP(-0.35*B25)</f>
        <v>0.0325298249968957</v>
      </c>
      <c r="E25" s="8" t="n">
        <f aca="false">E24+0.5*(D25+D24)*0.0833333333333333</f>
        <v>0.0261047495142129</v>
      </c>
      <c r="F25" s="8" t="n">
        <f aca="false">EXP(-E25)</f>
        <v>0.974233033826672</v>
      </c>
      <c r="G25" s="8" t="n">
        <f aca="false">F25*C25*0.0833333333333333</f>
        <v>0.0089086838091106</v>
      </c>
    </row>
    <row r="26" customFormat="false" ht="15" hidden="false" customHeight="false" outlineLevel="0" collapsed="false">
      <c r="A26" s="2" t="n">
        <v>11</v>
      </c>
      <c r="B26" s="8" t="n">
        <f aca="false">11*0.0833333333333333</f>
        <v>0.916666666666667</v>
      </c>
      <c r="C26" s="8" t="n">
        <f aca="false">0.12+(0.1-0.12)*EXP(-0.8*B26)</f>
        <v>0.110393893978204</v>
      </c>
      <c r="D26" s="8" t="n">
        <f aca="false">0.04+(0.03-0.04)*EXP(-0.35*B26)</f>
        <v>0.0327445583505881</v>
      </c>
      <c r="E26" s="8" t="n">
        <f aca="false">E25+0.5*(D26+D25)*0.0833333333333333</f>
        <v>0.0288245154870247</v>
      </c>
      <c r="F26" s="8" t="n">
        <f aca="false">EXP(-E26)</f>
        <v>0.971586947969938</v>
      </c>
      <c r="G26" s="8" t="n">
        <f aca="false">F26*C26*0.0833333333333333</f>
        <v>0.00893810554373334</v>
      </c>
    </row>
    <row r="27" customFormat="false" ht="15" hidden="false" customHeight="false" outlineLevel="0" collapsed="false">
      <c r="A27" s="2" t="n">
        <v>12</v>
      </c>
      <c r="B27" s="8" t="n">
        <f aca="false">12*0.0833333333333333</f>
        <v>1</v>
      </c>
      <c r="C27" s="8" t="n">
        <f aca="false">0.12+(0.1-0.12)*EXP(-0.8*B27)</f>
        <v>0.111013420717656</v>
      </c>
      <c r="D27" s="8" t="n">
        <f aca="false">0.04+(0.03-0.04)*EXP(-0.35*B27)</f>
        <v>0.0329531191028129</v>
      </c>
      <c r="E27" s="8" t="n">
        <f aca="false">E26+0.5*(D27+D26)*0.0833333333333333</f>
        <v>0.0315619187142498</v>
      </c>
      <c r="F27" s="8" t="n">
        <f aca="false">EXP(-E27)</f>
        <v>0.968930959637078</v>
      </c>
      <c r="G27" s="8" t="n">
        <f aca="false">F27*C27*0.0833333333333333</f>
        <v>0.00896369502237939</v>
      </c>
    </row>
    <row r="28" customFormat="false" ht="15" hidden="false" customHeight="false" outlineLevel="0" collapsed="false">
      <c r="A28" s="2" t="n">
        <v>13</v>
      </c>
      <c r="B28" s="8" t="n">
        <f aca="false">13*0.0833333333333333</f>
        <v>1.08333333333333</v>
      </c>
      <c r="C28" s="8" t="n">
        <f aca="false">0.12+(0.1-0.12)*EXP(-0.8*B28)</f>
        <v>0.111592992309826</v>
      </c>
      <c r="D28" s="8" t="n">
        <f aca="false">0.04+(0.03-0.04)*EXP(-0.35*B28)</f>
        <v>0.0331556846876212</v>
      </c>
      <c r="E28" s="8" t="n">
        <f aca="false">E27+0.5*(D28+D27)*0.0833333333333333</f>
        <v>0.0343164522055178</v>
      </c>
      <c r="F28" s="8" t="n">
        <f aca="false">EXP(-E28)</f>
        <v>0.96626567934517</v>
      </c>
      <c r="G28" s="8" t="n">
        <f aca="false">F28*C28*0.0833333333333333</f>
        <v>0.00898570654370122</v>
      </c>
    </row>
    <row r="29" customFormat="false" ht="15" hidden="false" customHeight="false" outlineLevel="0" collapsed="false">
      <c r="A29" s="2" t="n">
        <v>14</v>
      </c>
      <c r="B29" s="8" t="n">
        <f aca="false">14*0.0833333333333333</f>
        <v>1.16666666666667</v>
      </c>
      <c r="C29" s="8" t="n">
        <f aca="false">0.12+(0.1-0.12)*EXP(-0.8*B29)</f>
        <v>0.112135185582628</v>
      </c>
      <c r="D29" s="8" t="n">
        <f aca="false">0.04+(0.03-0.04)*EXP(-0.35*B29)</f>
        <v>0.0333524274386471</v>
      </c>
      <c r="E29" s="8" t="n">
        <f aca="false">E28+0.5*(D29+D28)*0.0833333333333333</f>
        <v>0.0370876235441123</v>
      </c>
      <c r="F29" s="8" t="n">
        <f aca="false">EXP(-E29)</f>
        <v>0.963591698330087</v>
      </c>
      <c r="G29" s="8" t="n">
        <f aca="false">F29*C29*0.0833333333333333</f>
        <v>0.00900437782651034</v>
      </c>
    </row>
    <row r="30" customFormat="false" ht="15" hidden="false" customHeight="false" outlineLevel="0" collapsed="false">
      <c r="A30" s="2" t="n">
        <v>15</v>
      </c>
      <c r="B30" s="8" t="n">
        <f aca="false">15*0.0833333333333333</f>
        <v>1.25</v>
      </c>
      <c r="C30" s="8" t="n">
        <f aca="false">0.12+(0.1-0.12)*EXP(-0.8*B30)</f>
        <v>0.112642411176571</v>
      </c>
      <c r="D30" s="8" t="n">
        <f aca="false">0.04+(0.03-0.04)*EXP(-0.35*B30)</f>
        <v>0.0335435147357211</v>
      </c>
      <c r="E30" s="8" t="n">
        <f aca="false">E29+0.5*(D30+D29)*0.0833333333333333</f>
        <v>0.0398749544680444</v>
      </c>
      <c r="F30" s="8" t="n">
        <f aca="false">EXP(-E30)</f>
        <v>0.960909589090789</v>
      </c>
      <c r="G30" s="8" t="n">
        <f aca="false">F30*C30*0.0833333333333333</f>
        <v>0.00901993108648956</v>
      </c>
    </row>
    <row r="31" customFormat="false" ht="15" hidden="false" customHeight="false" outlineLevel="0" collapsed="false">
      <c r="A31" s="2" t="n">
        <v>16</v>
      </c>
      <c r="B31" s="8" t="n">
        <f aca="false">16*0.0833333333333333</f>
        <v>1.33333333333333</v>
      </c>
      <c r="C31" s="8" t="n">
        <f aca="false">0.12+(0.1-0.12)*EXP(-0.8*B31)</f>
        <v>0.113116924262692</v>
      </c>
      <c r="D31" s="8" t="n">
        <f aca="false">0.04+(0.03-0.04)*EXP(-0.35*B31)</f>
        <v>0.0337291091472694</v>
      </c>
      <c r="E31" s="8" t="n">
        <f aca="false">E30+0.5*(D31+D30)*0.0833333333333333</f>
        <v>0.042677980463169</v>
      </c>
      <c r="F31" s="8" t="n">
        <f aca="false">EXP(-E31)</f>
        <v>0.958219905920585</v>
      </c>
      <c r="G31" s="8" t="n">
        <f aca="false">F31*C31*0.0833333333333333</f>
        <v>0.00903257404375187</v>
      </c>
    </row>
    <row r="32" customFormat="false" ht="15" hidden="false" customHeight="false" outlineLevel="0" collapsed="false">
      <c r="A32" s="2" t="n">
        <v>17</v>
      </c>
      <c r="B32" s="8" t="n">
        <f aca="false">17*0.0833333333333333</f>
        <v>1.41666666666667</v>
      </c>
      <c r="C32" s="8" t="n">
        <f aca="false">0.12+(0.1-0.12)*EXP(-0.8*B32)</f>
        <v>0.113560834569246</v>
      </c>
      <c r="D32" s="8" t="n">
        <f aca="false">0.04+(0.03-0.04)*EXP(-0.35*B32)</f>
        <v>0.0339093685686199</v>
      </c>
      <c r="E32" s="8" t="n">
        <f aca="false">E31+0.5*(D32+D31)*0.0833333333333333</f>
        <v>0.0454962503679977</v>
      </c>
      <c r="F32" s="8" t="n">
        <f aca="false">EXP(-E32)</f>
        <v>0.955523185425552</v>
      </c>
      <c r="G32" s="8" t="n">
        <f aca="false">F32*C32*0.0833333333333333</f>
        <v>0.00904250086559921</v>
      </c>
    </row>
    <row r="33" customFormat="false" ht="15" hidden="false" customHeight="false" outlineLevel="0" collapsed="false">
      <c r="A33" s="2" t="n">
        <v>18</v>
      </c>
      <c r="B33" s="8" t="n">
        <f aca="false">18*0.0833333333333333</f>
        <v>1.5</v>
      </c>
      <c r="C33" s="8" t="n">
        <f aca="false">0.12+(0.1-0.12)*EXP(-0.8*B33)</f>
        <v>0.113976115761756</v>
      </c>
      <c r="D33" s="8" t="n">
        <f aca="false">0.04+(0.03-0.04)*EXP(-0.35*B33)</f>
        <v>0.0340844463563319</v>
      </c>
      <c r="E33" s="8" t="n">
        <f aca="false">E32+0.5*(D33+D32)*0.0833333333333333</f>
        <v>0.0483293259898707</v>
      </c>
      <c r="F33" s="8" t="n">
        <f aca="false">EXP(-E33)</f>
        <v>0.952819947030275</v>
      </c>
      <c r="G33" s="8" t="n">
        <f aca="false">F33*C33*0.0833333333333333</f>
        <v>0.0090498930485694</v>
      </c>
    </row>
    <row r="34" customFormat="false" ht="15" hidden="false" customHeight="false" outlineLevel="0" collapsed="false">
      <c r="A34" s="2" t="n">
        <v>19</v>
      </c>
      <c r="B34" s="8" t="n">
        <f aca="false">19*0.0833333333333333</f>
        <v>1.58333333333333</v>
      </c>
      <c r="C34" s="8" t="n">
        <f aca="false">0.12+(0.1-0.12)*EXP(-0.8*B34)</f>
        <v>0.114364614218101</v>
      </c>
      <c r="D34" s="8" t="n">
        <f aca="false">0.04+(0.03-0.04)*EXP(-0.35*B34)</f>
        <v>0.0342544914586654</v>
      </c>
      <c r="E34" s="8" t="n">
        <f aca="false">E33+0.5*(D34+D33)*0.0833333333333333</f>
        <v>0.0511767817321622</v>
      </c>
      <c r="F34" s="8" t="n">
        <f aca="false">EXP(-E34)</f>
        <v>0.950110693471089</v>
      </c>
      <c r="G34" s="8" t="n">
        <f aca="false">F34*C34*0.0833333333333333</f>
        <v>0.00905492024360944</v>
      </c>
    </row>
    <row r="35" customFormat="false" ht="15" hidden="false" customHeight="false" outlineLevel="0" collapsed="false">
      <c r="A35" s="2" t="n">
        <v>20</v>
      </c>
      <c r="B35" s="8" t="n">
        <f aca="false">20*0.0833333333333333</f>
        <v>1.66666666666667</v>
      </c>
      <c r="C35" s="8" t="n">
        <f aca="false">0.12+(0.1-0.12)*EXP(-0.8*B35)</f>
        <v>0.114728057237685</v>
      </c>
      <c r="D35" s="8" t="n">
        <f aca="false">0.04+(0.03-0.04)*EXP(-0.35*B35)</f>
        <v>0.0344196485422995</v>
      </c>
      <c r="E35" s="8" t="n">
        <f aca="false">E34+0.5*(D35+D34)*0.0833333333333333</f>
        <v>0.0540382042322024</v>
      </c>
      <c r="F35" s="8" t="n">
        <f aca="false">EXP(-E35)</f>
        <v>0.947395911277015</v>
      </c>
      <c r="G35" s="8" t="n">
        <f aca="false">F35*C35*0.0833333333333333</f>
        <v>0.00905774102797822</v>
      </c>
    </row>
    <row r="36" customFormat="false" ht="15" hidden="false" customHeight="false" outlineLevel="0" collapsed="false">
      <c r="A36" s="2" t="n">
        <v>21</v>
      </c>
      <c r="B36" s="8" t="n">
        <f aca="false">21*0.0833333333333333</f>
        <v>1.75</v>
      </c>
      <c r="C36" s="8" t="n">
        <f aca="false">0.12+(0.1-0.12)*EXP(-0.8*B36)</f>
        <v>0.115068060721168</v>
      </c>
      <c r="D36" s="8" t="n">
        <f aca="false">0.04+(0.03-0.04)*EXP(-0.35*B36)</f>
        <v>0.0345800581154081</v>
      </c>
      <c r="E36" s="8" t="n">
        <f aca="false">E35+0.5*(D36+D35)*0.0833333333333333</f>
        <v>0.0569131920096069</v>
      </c>
      <c r="F36" s="8" t="n">
        <f aca="false">EXP(-E36)</f>
        <v>0.94467607123858</v>
      </c>
      <c r="G36" s="8" t="n">
        <f aca="false">F36*C36*0.0833333333333333</f>
        <v>0.0090585036272596</v>
      </c>
    </row>
    <row r="37" customFormat="false" ht="15" hidden="false" customHeight="false" outlineLevel="0" collapsed="false">
      <c r="A37" s="2" t="n">
        <v>22</v>
      </c>
      <c r="B37" s="8" t="n">
        <f aca="false">22*0.0833333333333333</f>
        <v>1.83333333333333</v>
      </c>
      <c r="C37" s="8" t="n">
        <f aca="false">0.12+(0.1-0.12)*EXP(-0.8*B37)</f>
        <v>0.115386136354901</v>
      </c>
      <c r="D37" s="8" t="n">
        <f aca="false">0.04+(0.03-0.04)*EXP(-0.35*B37)</f>
        <v>0.0347358566471979</v>
      </c>
      <c r="E37" s="8" t="n">
        <f aca="false">E36+0.5*(D37+D36)*0.0833333333333333</f>
        <v>0.0598013551247155</v>
      </c>
      <c r="F37" s="8" t="n">
        <f aca="false">EXP(-E37)</f>
        <v>0.941951628864714</v>
      </c>
      <c r="G37" s="8" t="n">
        <f aca="false">F37*C37*0.0833333333333333</f>
        <v>0.00905734659065873</v>
      </c>
    </row>
    <row r="38" customFormat="false" ht="15" hidden="false" customHeight="false" outlineLevel="0" collapsed="false">
      <c r="A38" s="2" t="n">
        <v>23</v>
      </c>
      <c r="B38" s="8" t="n">
        <f aca="false">23*0.0833333333333333</f>
        <v>1.91666666666667</v>
      </c>
      <c r="C38" s="8" t="n">
        <f aca="false">0.12+(0.1-0.12)*EXP(-0.8*B38)</f>
        <v>0.115683698332026</v>
      </c>
      <c r="D38" s="8" t="n">
        <f aca="false">0.04+(0.03-0.04)*EXP(-0.35*B38)</f>
        <v>0.0348871766840104</v>
      </c>
      <c r="E38" s="8" t="n">
        <f aca="false">E37+0.5*(D38+D37)*0.0833333333333333</f>
        <v>0.0627023148468492</v>
      </c>
      <c r="F38" s="8" t="n">
        <f aca="false">EXP(-E38)</f>
        <v>0.939223024827946</v>
      </c>
      <c r="G38" s="8" t="n">
        <f aca="false">F38*C38*0.0833333333333333</f>
        <v>0.00905439942255744</v>
      </c>
    </row>
    <row r="39" customFormat="false" ht="15" hidden="false" customHeight="false" outlineLevel="0" collapsed="false">
      <c r="A39" s="2" t="n">
        <v>24</v>
      </c>
      <c r="B39" s="8" t="n">
        <f aca="false">24*0.0833333333333333</f>
        <v>2</v>
      </c>
      <c r="C39" s="8" t="n">
        <f aca="false">0.12+(0.1-0.12)*EXP(-0.8*B39)</f>
        <v>0.115962069640107</v>
      </c>
      <c r="D39" s="8" t="n">
        <f aca="false">0.04+(0.03-0.04)*EXP(-0.35*B39)</f>
        <v>0.0350341469620859</v>
      </c>
      <c r="E39" s="8" t="n">
        <f aca="false">E38+0.5*(D39+D38)*0.0833333333333333</f>
        <v>0.0656157033321032</v>
      </c>
      <c r="F39" s="8" t="n">
        <f aca="false">EXP(-E39)</f>
        <v>0.936490685398079</v>
      </c>
      <c r="G39" s="8" t="n">
        <f aca="false">F39*C39*0.0833333333333333</f>
        <v>0.00904978317312029</v>
      </c>
    </row>
    <row r="40" customFormat="false" ht="15" hidden="false" customHeight="false" outlineLevel="0" collapsed="false">
      <c r="A40" s="2" t="n">
        <v>25</v>
      </c>
      <c r="B40" s="8" t="n">
        <f aca="false">25*0.0833333333333333</f>
        <v>2.08333333333333</v>
      </c>
      <c r="C40" s="8" t="n">
        <f aca="false">0.12+(0.1-0.12)*EXP(-0.8*B40)</f>
        <v>0.116222487943249</v>
      </c>
      <c r="D40" s="8" t="n">
        <f aca="false">0.04+(0.03-0.04)*EXP(-0.35*B40)</f>
        <v>0.0351768925170872</v>
      </c>
      <c r="E40" s="8" t="n">
        <f aca="false">E39+0.5*(D40+D39)*0.0833333333333333</f>
        <v>0.0685411633104021</v>
      </c>
      <c r="F40" s="8" t="n">
        <f aca="false">EXP(-E40)</f>
        <v>0.933755022864581</v>
      </c>
      <c r="G40" s="8" t="n">
        <f aca="false">F40*C40*0.0833333333333333</f>
        <v>0.00904361099056889</v>
      </c>
    </row>
    <row r="41" customFormat="false" ht="15" hidden="false" customHeight="false" outlineLevel="0" collapsed="false">
      <c r="A41" s="2" t="n">
        <v>26</v>
      </c>
      <c r="B41" s="8" t="n">
        <f aca="false">26*0.0833333333333333</f>
        <v>2.16666666666667</v>
      </c>
      <c r="C41" s="8" t="n">
        <f aca="false">0.12+(0.1-0.12)*EXP(-0.8*B41)</f>
        <v>0.116466111084868</v>
      </c>
      <c r="D41" s="8" t="n">
        <f aca="false">0.04+(0.03-0.04)*EXP(-0.35*B41)</f>
        <v>0.0353155347904737</v>
      </c>
      <c r="E41" s="8" t="n">
        <f aca="false">E40+0.5*(D41+D40)*0.0833333333333333</f>
        <v>0.0714783477815504</v>
      </c>
      <c r="F41" s="8" t="n">
        <f aca="false">EXP(-E41)</f>
        <v>0.931016435947876</v>
      </c>
      <c r="G41" s="8" t="n">
        <f aca="false">F41*C41*0.0833333333333333</f>
        <v>0.0090359886375786</v>
      </c>
    </row>
    <row r="42" customFormat="false" ht="15" hidden="false" customHeight="false" outlineLevel="0" collapsed="false">
      <c r="A42" s="2" t="n">
        <v>27</v>
      </c>
      <c r="B42" s="8" t="n">
        <f aca="false">27*0.0833333333333333</f>
        <v>2.25</v>
      </c>
      <c r="C42" s="8" t="n">
        <f aca="false">0.12+(0.1-0.12)*EXP(-0.8*B42)</f>
        <v>0.116694022235568</v>
      </c>
      <c r="D42" s="8" t="n">
        <f aca="false">0.04+(0.03-0.04)*EXP(-0.35*B42)</f>
        <v>0.0354501917328183</v>
      </c>
      <c r="E42" s="8" t="n">
        <f aca="false">E41+0.5*(D42+D41)*0.0833333333333333</f>
        <v>0.0744269197200209</v>
      </c>
      <c r="F42" s="8" t="n">
        <f aca="false">EXP(-E42)</f>
        <v>0.928275310199778</v>
      </c>
      <c r="G42" s="8" t="n">
        <f aca="false">F42*C42*0.0833333333333333</f>
        <v>0.00902701497409849</v>
      </c>
    </row>
    <row r="43" customFormat="false" ht="15" hidden="false" customHeight="false" outlineLevel="0" collapsed="false">
      <c r="A43" s="2" t="n">
        <v>28</v>
      </c>
      <c r="B43" s="8" t="n">
        <f aca="false">28*0.0833333333333333</f>
        <v>2.33333333333333</v>
      </c>
      <c r="C43" s="8" t="n">
        <f aca="false">0.12+(0.1-0.12)*EXP(-0.8*B43)</f>
        <v>0.116907234709015</v>
      </c>
      <c r="D43" s="8" t="n">
        <f aca="false">0.04+(0.03-0.04)*EXP(-0.35*B43)</f>
        <v>0.0355809779041547</v>
      </c>
      <c r="E43" s="8" t="n">
        <f aca="false">E42+0.5*(D43+D42)*0.0833333333333333</f>
        <v>0.0773865517882281</v>
      </c>
      <c r="F43" s="8" t="n">
        <f aca="false">EXP(-E43)</f>
        <v>0.925532018393258</v>
      </c>
      <c r="G43" s="8" t="n">
        <f aca="false">F43*C43*0.0833333333333333</f>
        <v>0.00901678240875074</v>
      </c>
    </row>
    <row r="44" customFormat="false" ht="15" hidden="false" customHeight="false" outlineLevel="0" collapsed="false">
      <c r="A44" s="2" t="n">
        <v>29</v>
      </c>
      <c r="B44" s="8" t="n">
        <f aca="false">29*0.0833333333333333</f>
        <v>2.41666666666667</v>
      </c>
      <c r="C44" s="8" t="n">
        <f aca="false">0.12+(0.1-0.12)*EXP(-0.8*B44)</f>
        <v>0.11710669646722</v>
      </c>
      <c r="D44" s="8" t="n">
        <f aca="false">0.04+(0.03-0.04)*EXP(-0.35*B44)</f>
        <v>0.03570800457144</v>
      </c>
      <c r="E44" s="8" t="n">
        <f aca="false">E43+0.5*(D44+D43)*0.0833333333333333</f>
        <v>0.0803569260580446</v>
      </c>
      <c r="F44" s="8" t="n">
        <f aca="false">EXP(-E44)</f>
        <v>0.922786920901771</v>
      </c>
      <c r="G44" s="8" t="n">
        <f aca="false">F44*C44*0.0833333333333333</f>
        <v>0.00900537732083036</v>
      </c>
    </row>
    <row r="45" customFormat="false" ht="15" hidden="false" customHeight="false" outlineLevel="0" collapsed="false">
      <c r="A45" s="2" t="n">
        <v>30</v>
      </c>
      <c r="B45" s="8" t="n">
        <f aca="false">30*0.0833333333333333</f>
        <v>2.5</v>
      </c>
      <c r="C45" s="8" t="n">
        <f aca="false">0.12+(0.1-0.12)*EXP(-0.8*B45)</f>
        <v>0.117293294335268</v>
      </c>
      <c r="D45" s="8" t="n">
        <f aca="false">0.04+(0.03-0.04)*EXP(-0.35*B45)</f>
        <v>0.0358313798032149</v>
      </c>
      <c r="E45" s="8" t="n">
        <f aca="false">E44+0.5*(D45+D44)*0.0833333333333333</f>
        <v>0.0833377337403219</v>
      </c>
      <c r="F45" s="8" t="n">
        <f aca="false">EXP(-E45)</f>
        <v>0.920040366068359</v>
      </c>
      <c r="G45" s="8" t="n">
        <f aca="false">F45*C45*0.0833333333333333</f>
        <v>0.00899288045479863</v>
      </c>
    </row>
    <row r="46" customFormat="false" ht="15" hidden="false" customHeight="false" outlineLevel="0" collapsed="false">
      <c r="A46" s="2" t="n">
        <v>31</v>
      </c>
      <c r="B46" s="8" t="n">
        <f aca="false">31*0.0833333333333333</f>
        <v>2.58333333333333</v>
      </c>
      <c r="C46" s="8" t="n">
        <f aca="false">0.12+(0.1-0.12)*EXP(-0.8*B46)</f>
        <v>0.117467857944218</v>
      </c>
      <c r="D46" s="8" t="n">
        <f aca="false">0.04+(0.03-0.04)*EXP(-0.35*B46)</f>
        <v>0.0359512085615444</v>
      </c>
      <c r="E46" s="8" t="n">
        <f aca="false">E45+0.5*(D46+D45)*0.0833333333333333</f>
        <v>0.0863286749221868</v>
      </c>
      <c r="F46" s="8" t="n">
        <f aca="false">EXP(-E46)</f>
        <v>0.917292690564746</v>
      </c>
      <c r="G46" s="8" t="n">
        <f aca="false">F46*C46*0.0833333333333333</f>
        <v>0.00897936728904412</v>
      </c>
    </row>
    <row r="47" customFormat="false" ht="15" hidden="false" customHeight="false" outlineLevel="0" collapsed="false">
      <c r="A47" s="2" t="n">
        <v>32</v>
      </c>
      <c r="B47" s="8" t="n">
        <f aca="false">32*0.0833333333333333</f>
        <v>2.66666666666667</v>
      </c>
      <c r="C47" s="8" t="n">
        <f aca="false">0.12+(0.1-0.12)*EXP(-0.8*B47)</f>
        <v>0.117631163419724</v>
      </c>
      <c r="D47" s="8" t="n">
        <f aca="false">0.04+(0.03-0.04)*EXP(-0.35*B47)</f>
        <v>0.036067592791314</v>
      </c>
      <c r="E47" s="8" t="n">
        <f aca="false">E46+0.5*(D47+D46)*0.0833333333333333</f>
        <v>0.0893294583118893</v>
      </c>
      <c r="F47" s="8" t="n">
        <f aca="false">EXP(-E47)</f>
        <v>0.914544219740631</v>
      </c>
      <c r="G47" s="8" t="n">
        <f aca="false">F47*C47*0.0833333333333333</f>
        <v>0.00896490838057284</v>
      </c>
    </row>
    <row r="48" customFormat="false" ht="15" hidden="false" customHeight="false" outlineLevel="0" collapsed="false">
      <c r="A48" s="2" t="n">
        <v>33</v>
      </c>
      <c r="B48" s="8" t="n">
        <f aca="false">33*0.0833333333333333</f>
        <v>2.75</v>
      </c>
      <c r="C48" s="8" t="n">
        <f aca="false">0.12+(0.1-0.12)*EXP(-0.8*B48)</f>
        <v>0.117783936832753</v>
      </c>
      <c r="D48" s="8" t="n">
        <f aca="false">0.04+(0.03-0.04)*EXP(-0.35*B48)</f>
        <v>0.0361806315069605</v>
      </c>
      <c r="E48" s="8" t="n">
        <f aca="false">E47+0.5*(D48+D47)*0.0833333333333333</f>
        <v>0.092339800990984</v>
      </c>
      <c r="F48" s="8" t="n">
        <f aca="false">EXP(-E48)</f>
        <v>0.911795267963409</v>
      </c>
      <c r="G48" s="8" t="n">
        <f aca="false">F48*C48*0.0833333333333333</f>
        <v>0.0089495696871838</v>
      </c>
    </row>
    <row r="49" customFormat="false" ht="15" hidden="false" customHeight="false" outlineLevel="0" collapsed="false">
      <c r="A49" s="2" t="n">
        <v>34</v>
      </c>
      <c r="B49" s="8" t="n">
        <f aca="false">34*0.0833333333333333</f>
        <v>2.83333333333333</v>
      </c>
      <c r="C49" s="8" t="n">
        <f aca="false">0.12+(0.1-0.12)*EXP(-0.8*B49)</f>
        <v>0.117926857427769</v>
      </c>
      <c r="D49" s="8" t="n">
        <f aca="false">0.04+(0.03-0.04)*EXP(-0.35*B49)</f>
        <v>0.0362904208767084</v>
      </c>
      <c r="E49" s="8" t="n">
        <f aca="false">E48+0.5*(D49+D48)*0.0833333333333333</f>
        <v>0.0953594281736369</v>
      </c>
      <c r="F49" s="8" t="n">
        <f aca="false">EXP(-E49)</f>
        <v>0.909046138948517</v>
      </c>
      <c r="G49" s="8" t="n">
        <f aca="false">F49*C49*0.0833333333333333</f>
        <v>0.00893341286858717</v>
      </c>
    </row>
    <row r="50" customFormat="false" ht="15" hidden="false" customHeight="false" outlineLevel="0" collapsed="false">
      <c r="A50" s="2" t="n">
        <v>35</v>
      </c>
      <c r="B50" s="8" t="n">
        <f aca="false">35*0.0833333333333333</f>
        <v>2.91666666666667</v>
      </c>
      <c r="C50" s="8" t="n">
        <f aca="false">0.12+(0.1-0.12)*EXP(-0.8*B50)</f>
        <v>0.118060560642712</v>
      </c>
      <c r="D50" s="8" t="n">
        <f aca="false">0.04+(0.03-0.04)*EXP(-0.35*B50)</f>
        <v>0.036397054304386</v>
      </c>
      <c r="E50" s="8" t="n">
        <f aca="false">E49+0.5*(D50+D49)*0.0833333333333333</f>
        <v>0.0983880729728492</v>
      </c>
      <c r="F50" s="8" t="n">
        <f aca="false">EXP(-E50)</f>
        <v>0.906297126080629</v>
      </c>
      <c r="G50" s="8" t="n">
        <f aca="false">F50*C50*0.0833333333333333</f>
        <v>0.0089164955678298</v>
      </c>
    </row>
    <row r="51" customFormat="false" ht="15" hidden="false" customHeight="false" outlineLevel="0" collapsed="false">
      <c r="A51" s="2" t="n">
        <v>36</v>
      </c>
      <c r="B51" s="8" t="n">
        <f aca="false">36*0.0833333333333333</f>
        <v>3</v>
      </c>
      <c r="C51" s="8" t="n">
        <f aca="false">0.12+(0.1-0.12)*EXP(-0.8*B51)</f>
        <v>0.118185640934212</v>
      </c>
      <c r="D51" s="8" t="n">
        <f aca="false">0.04+(0.03-0.04)*EXP(-0.35*B51)</f>
        <v>0.0365006225088885</v>
      </c>
      <c r="E51" s="8" t="n">
        <f aca="false">E50+0.5*(D51+D50)*0.0833333333333333</f>
        <v>0.101425476173402</v>
      </c>
      <c r="F51" s="8" t="n">
        <f aca="false">EXP(-E51)</f>
        <v>0.903548512725904</v>
      </c>
      <c r="G51" s="8" t="n">
        <f aca="false">F51*C51*0.0833333333333333</f>
        <v>0.00889887167430539</v>
      </c>
    </row>
    <row r="52" customFormat="false" ht="15" hidden="false" customHeight="false" outlineLevel="0" collapsed="false">
      <c r="A52" s="2" t="n">
        <v>37</v>
      </c>
      <c r="B52" s="8" t="n">
        <f aca="false">37*0.0833333333333333</f>
        <v>3.08333333333333</v>
      </c>
      <c r="C52" s="8" t="n">
        <f aca="false">0.12+(0.1-0.12)*EXP(-0.8*B52)</f>
        <v>0.1183026544206</v>
      </c>
      <c r="D52" s="8" t="n">
        <f aca="false">0.04+(0.03-0.04)*EXP(-0.35*B52)</f>
        <v>0.0366012136013582</v>
      </c>
      <c r="E52" s="8" t="n">
        <f aca="false">E51+0.5*(D52+D51)*0.0833333333333333</f>
        <v>0.104471386011329</v>
      </c>
      <c r="F52" s="8" t="n">
        <f aca="false">EXP(-E52)</f>
        <v>0.900800572535494</v>
      </c>
      <c r="G52" s="8" t="n">
        <f aca="false">F52*C52*0.0833333333333333</f>
        <v>0.0088805915695454</v>
      </c>
    </row>
    <row r="53" customFormat="false" ht="15" hidden="false" customHeight="false" outlineLevel="0" collapsed="false">
      <c r="A53" s="2" t="n">
        <v>38</v>
      </c>
      <c r="B53" s="8" t="n">
        <f aca="false">38*0.0833333333333333</f>
        <v>3.16666666666667</v>
      </c>
      <c r="C53" s="8" t="n">
        <f aca="false">0.12+(0.1-0.12)*EXP(-0.8*B53)</f>
        <v>0.118412121354458</v>
      </c>
      <c r="D53" s="8" t="n">
        <f aca="false">0.04+(0.03-0.04)*EXP(-0.35*B53)</f>
        <v>0.0366989131601451</v>
      </c>
      <c r="E53" s="8" t="n">
        <f aca="false">E52+0.5*(D53+D52)*0.0833333333333333</f>
        <v>0.107525557959725</v>
      </c>
      <c r="F53" s="8" t="n">
        <f aca="false">EXP(-E53)</f>
        <v>0.898053569740525</v>
      </c>
      <c r="G53" s="8" t="n">
        <f aca="false">F53*C53*0.0833333333333333</f>
        <v>0.00886170235690997</v>
      </c>
    </row>
    <row r="54" customFormat="false" ht="15" hidden="false" customHeight="false" outlineLevel="0" collapsed="false">
      <c r="A54" s="2" t="n">
        <v>39</v>
      </c>
      <c r="B54" s="8" t="n">
        <f aca="false">39*0.0833333333333333</f>
        <v>3.25</v>
      </c>
      <c r="C54" s="8" t="n">
        <f aca="false">0.12+(0.1-0.12)*EXP(-0.8*B54)</f>
        <v>0.118514528435713</v>
      </c>
      <c r="D54" s="8" t="n">
        <f aca="false">0.04+(0.03-0.04)*EXP(-0.35*B54)</f>
        <v>0.0367938043036133</v>
      </c>
      <c r="E54" s="8" t="n">
        <f aca="false">E53+0.5*(D54+D53)*0.0833333333333333</f>
        <v>0.110587754520715</v>
      </c>
      <c r="F54" s="8" t="n">
        <f aca="false">EXP(-E54)</f>
        <v>0.895307759438745</v>
      </c>
      <c r="G54" s="8" t="n">
        <f aca="false">F54*C54*0.0833333333333333</f>
        <v>0.00884224807622649</v>
      </c>
    </row>
    <row r="55" customFormat="false" ht="15" hidden="false" customHeight="false" outlineLevel="0" collapsed="false">
      <c r="A55" s="2" t="n">
        <v>40</v>
      </c>
      <c r="B55" s="8" t="n">
        <f aca="false">40*0.0833333333333333</f>
        <v>3.33333333333333</v>
      </c>
      <c r="C55" s="8" t="n">
        <f aca="false">0.12+(0.1-0.12)*EXP(-0.8*B55)</f>
        <v>0.118610330975544</v>
      </c>
      <c r="D55" s="8" t="n">
        <f aca="false">0.04+(0.03-0.04)*EXP(-0.35*B55)</f>
        <v>0.036885967760854</v>
      </c>
      <c r="E55" s="8" t="n">
        <f aca="false">E54+0.5*(D55+D54)*0.0833333333333333</f>
        <v>0.113657745023401</v>
      </c>
      <c r="F55" s="8" t="n">
        <f aca="false">EXP(-E55)</f>
        <v>0.892563387873047</v>
      </c>
      <c r="G55" s="8" t="n">
        <f aca="false">F55*C55*0.0833333333333333</f>
        <v>0.00882226990435624</v>
      </c>
    </row>
    <row r="56" customFormat="false" ht="15" hidden="false" customHeight="false" outlineLevel="0" collapsed="false">
      <c r="A56" s="2" t="n">
        <v>41</v>
      </c>
      <c r="B56" s="8" t="n">
        <f aca="false">41*0.0833333333333333</f>
        <v>3.41666666666667</v>
      </c>
      <c r="C56" s="8" t="n">
        <f aca="false">0.12+(0.1-0.12)*EXP(-0.8*B56)</f>
        <v>0.118699954920739</v>
      </c>
      <c r="D56" s="8" t="n">
        <f aca="false">0.04+(0.03-0.04)*EXP(-0.35*B56)</f>
        <v>0.0369754819403666</v>
      </c>
      <c r="E56" s="8" t="n">
        <f aca="false">E55+0.5*(D56+D55)*0.0833333333333333</f>
        <v>0.116735305427619</v>
      </c>
      <c r="F56" s="8" t="n">
        <f aca="false">EXP(-E56)</f>
        <v>0.889820692702062</v>
      </c>
      <c r="G56" s="8" t="n">
        <f aca="false">F56*C56*0.0833333333333333</f>
        <v>0.00880180634260632</v>
      </c>
    </row>
    <row r="57" customFormat="false" ht="15" hidden="false" customHeight="false" outlineLevel="0" collapsed="false">
      <c r="A57" s="2" t="n">
        <v>42</v>
      </c>
      <c r="B57" s="8" t="n">
        <f aca="false">42*0.0833333333333333</f>
        <v>3.5</v>
      </c>
      <c r="C57" s="8" t="n">
        <f aca="false">0.12+(0.1-0.12)*EXP(-0.8*B57)</f>
        <v>0.118783798747496</v>
      </c>
      <c r="D57" s="8" t="n">
        <f aca="false">0.04+(0.03-0.04)*EXP(-0.35*B57)</f>
        <v>0.0370624229967647</v>
      </c>
      <c r="E57" s="8" t="n">
        <f aca="false">E56+0.5*(D57+D56)*0.0833333333333333</f>
        <v>0.119820218133333</v>
      </c>
      <c r="F57" s="8" t="n">
        <f aca="false">EXP(-E57)</f>
        <v>0.887079903263023</v>
      </c>
      <c r="G57" s="8" t="n">
        <f aca="false">F57*C57*0.0833333333333333</f>
        <v>0.00878089339184524</v>
      </c>
    </row>
    <row r="58" customFormat="false" ht="15" hidden="false" customHeight="false" outlineLevel="0" collapsed="false">
      <c r="A58" s="2" t="n">
        <v>43</v>
      </c>
      <c r="B58" s="8" t="n">
        <f aca="false">43*0.0833333333333333</f>
        <v>3.58333333333333</v>
      </c>
      <c r="C58" s="8" t="n">
        <f aca="false">0.12+(0.1-0.12)*EXP(-0.8*B58)</f>
        <v>0.118862235233078</v>
      </c>
      <c r="D58" s="8" t="n">
        <f aca="false">0.04+(0.03-0.04)*EXP(-0.35*B58)</f>
        <v>0.0371468648955652</v>
      </c>
      <c r="E58" s="8" t="n">
        <f aca="false">E57+0.5*(D58+D57)*0.0833333333333333</f>
        <v>0.122912271795513</v>
      </c>
      <c r="F58" s="8" t="n">
        <f aca="false">EXP(-E58)</f>
        <v>0.884341240827082</v>
      </c>
      <c r="G58" s="8" t="n">
        <f aca="false">F58*C58*0.0833333333333333</f>
        <v>0.00875956471612505</v>
      </c>
    </row>
    <row r="59" customFormat="false" ht="15" hidden="false" customHeight="false" outlineLevel="0" collapsed="false">
      <c r="A59" s="2" t="n">
        <v>44</v>
      </c>
      <c r="B59" s="8" t="n">
        <f aca="false">44*0.0833333333333333</f>
        <v>3.66666666666667</v>
      </c>
      <c r="C59" s="8" t="n">
        <f aca="false">0.12+(0.1-0.12)*EXP(-0.8*B59)</f>
        <v>0.118935613113222</v>
      </c>
      <c r="D59" s="8" t="n">
        <f aca="false">0.04+(0.03-0.04)*EXP(-0.35*B59)</f>
        <v>0.037228879476115</v>
      </c>
      <c r="E59" s="8" t="n">
        <f aca="false">E58+0.5*(D59+D58)*0.0833333333333333</f>
        <v>0.126011261144333</v>
      </c>
      <c r="F59" s="8" t="n">
        <f aca="false">EXP(-E59)</f>
        <v>0.88160491884728</v>
      </c>
      <c r="G59" s="8" t="n">
        <f aca="false">F59*C59*0.0833333333333333</f>
        <v>0.0087378517955611</v>
      </c>
    </row>
    <row r="60" customFormat="false" ht="15" hidden="false" customHeight="false" outlineLevel="0" collapsed="false">
      <c r="A60" s="2" t="n">
        <v>45</v>
      </c>
      <c r="B60" s="8" t="n">
        <f aca="false">45*0.0833333333333333</f>
        <v>3.75</v>
      </c>
      <c r="C60" s="8" t="n">
        <f aca="false">0.12+(0.1-0.12)*EXP(-0.8*B60)</f>
        <v>0.119004258632643</v>
      </c>
      <c r="D60" s="8" t="n">
        <f aca="false">0.04+(0.03-0.04)*EXP(-0.35*B60)</f>
        <v>0.0373085365127082</v>
      </c>
      <c r="E60" s="8" t="n">
        <f aca="false">E59+0.5*(D60+D59)*0.0833333333333333</f>
        <v>0.129116986810534</v>
      </c>
      <c r="F60" s="8" t="n">
        <f aca="false">EXP(-E60)</f>
        <v>0.878871143199358</v>
      </c>
      <c r="G60" s="8" t="n">
        <f aca="false">F60*C60*0.0833333333333333</f>
        <v>0.0087157840691719</v>
      </c>
    </row>
    <row r="61" customFormat="false" ht="15" hidden="false" customHeight="false" outlineLevel="0" collapsed="false">
      <c r="A61" s="2" t="n">
        <v>46</v>
      </c>
      <c r="B61" s="8" t="n">
        <f aca="false">46*0.0833333333333333</f>
        <v>3.83333333333333</v>
      </c>
      <c r="C61" s="8" t="n">
        <f aca="false">0.12+(0.1-0.12)*EXP(-0.8*B61)</f>
        <v>0.119068476995552</v>
      </c>
      <c r="D61" s="8" t="n">
        <f aca="false">0.04+(0.03-0.04)*EXP(-0.35*B61)</f>
        <v>0.0373859037739473</v>
      </c>
      <c r="E61" s="8" t="n">
        <f aca="false">E60+0.5*(D61+D60)*0.0833333333333333</f>
        <v>0.132229255155811</v>
      </c>
      <c r="F61" s="8" t="n">
        <f aca="false">EXP(-E61)</f>
        <v>0.876140112415576</v>
      </c>
      <c r="G61" s="8" t="n">
        <f aca="false">F61*C61*0.0833333333333333</f>
        <v>0.00869338906833622</v>
      </c>
    </row>
    <row r="62" customFormat="false" ht="15" hidden="false" customHeight="false" outlineLevel="0" collapsed="false">
      <c r="A62" s="2" t="n">
        <v>47</v>
      </c>
      <c r="B62" s="8" t="n">
        <f aca="false">47*0.0833333333333333</f>
        <v>3.91666666666667</v>
      </c>
      <c r="C62" s="8" t="n">
        <f aca="false">0.12+(0.1-0.12)*EXP(-0.8*B62)</f>
        <v>0.119128553722622</v>
      </c>
      <c r="D62" s="8" t="n">
        <f aca="false">0.04+(0.03-0.04)*EXP(-0.35*B62)</f>
        <v>0.0374610470803975</v>
      </c>
      <c r="E62" s="8" t="n">
        <f aca="false">E61+0.5*(D62+D61)*0.0833333333333333</f>
        <v>0.135347878108076</v>
      </c>
      <c r="F62" s="8" t="n">
        <f aca="false">EXP(-E62)</f>
        <v>0.873412017911742</v>
      </c>
      <c r="G62" s="8" t="n">
        <f aca="false">F62*C62*0.0833333333333333</f>
        <v>0.00867069254148185</v>
      </c>
    </row>
    <row r="63" customFormat="false" ht="15" hidden="false" customHeight="false" outlineLevel="0" collapsed="false">
      <c r="A63" s="2" t="n">
        <v>48</v>
      </c>
      <c r="B63" s="8" t="n">
        <f aca="false">48*0.0833333333333333</f>
        <v>4</v>
      </c>
      <c r="C63" s="8" t="n">
        <f aca="false">0.12+(0.1-0.12)*EXP(-0.8*B63)</f>
        <v>0.119184755920433</v>
      </c>
      <c r="D63" s="8" t="n">
        <f aca="false">0.04+(0.03-0.04)*EXP(-0.35*B63)</f>
        <v>0.0375340303605839</v>
      </c>
      <c r="E63" s="8" t="n">
        <f aca="false">E62+0.5*(D63+D62)*0.0833333333333333</f>
        <v>0.13847267300145</v>
      </c>
      <c r="F63" s="8" t="n">
        <f aca="false">EXP(-E63)</f>
        <v>0.870687044207615</v>
      </c>
      <c r="G63" s="8" t="n">
        <f aca="false">F63*C63*0.0833333333333333</f>
        <v>0.00864771857058063</v>
      </c>
    </row>
    <row r="64" customFormat="false" ht="15" hidden="false" customHeight="false" outlineLevel="0" collapsed="false">
      <c r="A64" s="2" t="n">
        <v>49</v>
      </c>
      <c r="B64" s="8" t="n">
        <f aca="false">49*0.0833333333333333</f>
        <v>4.08333333333333</v>
      </c>
      <c r="C64" s="8" t="n">
        <f aca="false">0.12+(0.1-0.12)*EXP(-0.8*B64)</f>
        <v>0.119237333469059</v>
      </c>
      <c r="D64" s="8" t="n">
        <f aca="false">0.04+(0.03-0.04)*EXP(-0.35*B64)</f>
        <v>0.0376049157053791</v>
      </c>
      <c r="E64" s="8" t="n">
        <f aca="false">E63+0.5*(D64+D63)*0.0833333333333333</f>
        <v>0.141603462420865</v>
      </c>
      <c r="F64" s="8" t="n">
        <f aca="false">EXP(-E64)</f>
        <v>0.867965369140858</v>
      </c>
      <c r="G64" s="8" t="n">
        <f aca="false">F64*C64*0.0833333333333333</f>
        <v>0.00862448967998695</v>
      </c>
    </row>
    <row r="65" customFormat="false" ht="15" hidden="false" customHeight="false" outlineLevel="0" collapsed="false">
      <c r="A65" s="2" t="n">
        <v>50</v>
      </c>
      <c r="B65" s="8" t="n">
        <f aca="false">50*0.0833333333333333</f>
        <v>4.16666666666667</v>
      </c>
      <c r="C65" s="8" t="n">
        <f aca="false">0.12+(0.1-0.12)*EXP(-0.8*B65)</f>
        <v>0.119286520133055</v>
      </c>
      <c r="D65" s="8" t="n">
        <f aca="false">0.04+(0.03-0.04)*EXP(-0.35*B65)</f>
        <v>0.0376737634208271</v>
      </c>
      <c r="E65" s="8" t="n">
        <f aca="false">E64+0.5*(D65+D64)*0.0833333333333333</f>
        <v>0.144740074051124</v>
      </c>
      <c r="F65" s="8" t="n">
        <f aca="false">EXP(-E65)</f>
        <v>0.865247164074711</v>
      </c>
      <c r="G65" s="8" t="n">
        <f aca="false">F65*C65*0.0833333333333333</f>
        <v>0.00860102693812222</v>
      </c>
    </row>
    <row r="66" customFormat="false" ht="15" hidden="false" customHeight="false" outlineLevel="0" collapsed="false">
      <c r="A66" s="2" t="n">
        <v>51</v>
      </c>
      <c r="B66" s="8" t="n">
        <f aca="false">51*0.0833333333333333</f>
        <v>4.25</v>
      </c>
      <c r="C66" s="8" t="n">
        <f aca="false">0.12+(0.1-0.12)*EXP(-0.8*B66)</f>
        <v>0.119332534600793</v>
      </c>
      <c r="D66" s="8" t="n">
        <f aca="false">0.04+(0.03-0.04)*EXP(-0.35*B66)</f>
        <v>0.0377406320794489</v>
      </c>
      <c r="E66" s="8" t="n">
        <f aca="false">E65+0.5*(D66+D65)*0.0833333333333333</f>
        <v>0.147882340530302</v>
      </c>
      <c r="F66" s="8" t="n">
        <f aca="false">EXP(-E66)</f>
        <v>0.862532594099556</v>
      </c>
      <c r="G66" s="8" t="n">
        <f aca="false">F66*C66*0.0833333333333333</f>
        <v>0.00857735005247478</v>
      </c>
    </row>
    <row r="67" customFormat="false" ht="15" hidden="false" customHeight="false" outlineLevel="0" collapsed="false">
      <c r="A67" s="2" t="n">
        <v>52</v>
      </c>
      <c r="B67" s="8" t="n">
        <f aca="false">52*0.0833333333333333</f>
        <v>4.33333333333333</v>
      </c>
      <c r="C67" s="8" t="n">
        <f aca="false">0.12+(0.1-0.12)*EXP(-0.8*B67)</f>
        <v>0.119375581456775</v>
      </c>
      <c r="D67" s="8" t="n">
        <f aca="false">0.04+(0.03-0.04)*EXP(-0.35*B67)</f>
        <v>0.0378055785700737</v>
      </c>
      <c r="E67" s="8" t="n">
        <f aca="false">E66+0.5*(D67+D66)*0.0833333333333333</f>
        <v>0.151030099307365</v>
      </c>
      <c r="F67" s="8" t="n">
        <f aca="false">EXP(-E67)</f>
        <v>0.85982181822853</v>
      </c>
      <c r="G67" s="8" t="n">
        <f aca="false">F67*C67*0.0833333333333333</f>
        <v>0.00855347745835438</v>
      </c>
    </row>
    <row r="68" customFormat="false" ht="15" hidden="false" customHeight="false" outlineLevel="0" collapsed="false">
      <c r="A68" s="2" t="n">
        <v>53</v>
      </c>
      <c r="B68" s="8" t="n">
        <f aca="false">53*0.0833333333333333</f>
        <v>4.41666666666667</v>
      </c>
      <c r="C68" s="8" t="n">
        <f aca="false">0.12+(0.1-0.12)*EXP(-0.8*B68)</f>
        <v>0.11941585209123</v>
      </c>
      <c r="D68" s="8" t="n">
        <f aca="false">0.04+(0.03-0.04)*EXP(-0.35*B68)</f>
        <v>0.0378686581462372</v>
      </c>
      <c r="E68" s="8" t="n">
        <f aca="false">E67+0.5*(D68+D67)*0.0833333333333333</f>
        <v>0.154183192503878</v>
      </c>
      <c r="F68" s="8" t="n">
        <f aca="false">EXP(-E68)</f>
        <v>0.857114989587353</v>
      </c>
      <c r="G68" s="8" t="n">
        <f aca="false">F68*C68*0.0833333333333333</f>
        <v>0.00852942640181163</v>
      </c>
    </row>
    <row r="69" customFormat="false" ht="15" hidden="false" customHeight="false" outlineLevel="0" collapsed="false">
      <c r="A69" s="2" t="n">
        <v>54</v>
      </c>
      <c r="B69" s="8" t="n">
        <f aca="false">54*0.0833333333333333</f>
        <v>4.5</v>
      </c>
      <c r="C69" s="8" t="n">
        <f aca="false">0.12+(0.1-0.12)*EXP(-0.8*B69)</f>
        <v>0.119453525551054</v>
      </c>
      <c r="D69" s="8" t="n">
        <f aca="false">0.04+(0.03-0.04)*EXP(-0.35*B69)</f>
        <v>0.0379299244731885</v>
      </c>
      <c r="E69" s="8" t="n">
        <f aca="false">E68+0.5*(D69+D68)*0.0833333333333333</f>
        <v>0.157341466779688</v>
      </c>
      <c r="F69" s="8" t="n">
        <f aca="false">EXP(-E69)</f>
        <v>0.854412255598523</v>
      </c>
      <c r="G69" s="8" t="n">
        <f aca="false">F69*C69*0.0833333333333333</f>
        <v>0.008505213017106</v>
      </c>
    </row>
    <row r="70" customFormat="false" ht="15" hidden="false" customHeight="false" outlineLevel="0" collapsed="false">
      <c r="A70" s="2" t="n">
        <v>55</v>
      </c>
      <c r="B70" s="8" t="n">
        <f aca="false">55*0.0833333333333333</f>
        <v>4.58333333333333</v>
      </c>
      <c r="C70" s="8" t="n">
        <f aca="false">0.12+(0.1-0.12)*EXP(-0.8*B70)</f>
        <v>0.11948876933587</v>
      </c>
      <c r="D70" s="8" t="n">
        <f aca="false">0.04+(0.03-0.04)*EXP(-0.35*B70)</f>
        <v>0.0379894296735465</v>
      </c>
      <c r="E70" s="8" t="n">
        <f aca="false">E69+0.5*(D70+D69)*0.0833333333333333</f>
        <v>0.160504773202468</v>
      </c>
      <c r="F70" s="8" t="n">
        <f aca="false">EXP(-E70)</f>
        <v>0.851713758160036</v>
      </c>
      <c r="G70" s="8" t="n">
        <f aca="false">F70*C70*0.0833333333333333</f>
        <v>0.00848085239908095</v>
      </c>
    </row>
    <row r="71" customFormat="false" ht="15" hidden="false" customHeight="false" outlineLevel="0" collapsed="false">
      <c r="A71" s="2" t="n">
        <v>56</v>
      </c>
      <c r="B71" s="8" t="n">
        <f aca="false">56*0.0833333333333333</f>
        <v>4.66666666666667</v>
      </c>
      <c r="C71" s="8" t="n">
        <f aca="false">0.12+(0.1-0.12)*EXP(-0.8*B71)</f>
        <v>0.119521740142744</v>
      </c>
      <c r="D71" s="8" t="n">
        <f aca="false">0.04+(0.03-0.04)*EXP(-0.35*B71)</f>
        <v>0.0380472243716431</v>
      </c>
      <c r="E71" s="8" t="n">
        <f aca="false">E70+0.5*(D71+D70)*0.0833333333333333</f>
        <v>0.163672967121018</v>
      </c>
      <c r="F71" s="8" t="n">
        <f aca="false">EXP(-E71)</f>
        <v>0.849019633818777</v>
      </c>
      <c r="G71" s="8" t="n">
        <f aca="false">F71*C71*0.0833333333333333</f>
        <v>0.00845635867078129</v>
      </c>
    </row>
    <row r="72" customFormat="false" ht="15" hidden="false" customHeight="false" outlineLevel="0" collapsed="false">
      <c r="A72" s="2" t="n">
        <v>57</v>
      </c>
      <c r="B72" s="8" t="n">
        <f aca="false">57*0.0833333333333333</f>
        <v>4.75</v>
      </c>
      <c r="C72" s="8" t="n">
        <f aca="false">0.12+(0.1-0.12)*EXP(-0.8*B72)</f>
        <v>0.119552584562877</v>
      </c>
      <c r="D72" s="8" t="n">
        <f aca="false">0.04+(0.03-0.04)*EXP(-0.35*B72)</f>
        <v>0.0381033577365926</v>
      </c>
      <c r="E72" s="8" t="n">
        <f aca="false">E71+0.5*(D72+D71)*0.0833333333333333</f>
        <v>0.166845908042194</v>
      </c>
      <c r="F72" s="8" t="n">
        <f aca="false">EXP(-E72)</f>
        <v>0.846330013938732</v>
      </c>
      <c r="G72" s="8" t="n">
        <f aca="false">F72*C72*0.0833333333333333</f>
        <v>0.0084317450466259</v>
      </c>
    </row>
    <row r="73" customFormat="false" ht="15" hidden="false" customHeight="false" outlineLevel="0" collapsed="false">
      <c r="A73" s="2" t="n">
        <v>58</v>
      </c>
      <c r="B73" s="8" t="n">
        <f aca="false">58*0.0833333333333333</f>
        <v>4.83333333333333</v>
      </c>
      <c r="C73" s="8" t="n">
        <f aca="false">0.12+(0.1-0.12)*EXP(-0.8*B73)</f>
        <v>0.11958143973336</v>
      </c>
      <c r="D73" s="8" t="n">
        <f aca="false">0.04+(0.03-0.04)*EXP(-0.35*B73)</f>
        <v>0.038157877524122</v>
      </c>
      <c r="E73" s="8" t="n">
        <f aca="false">E72+0.5*(D73+D72)*0.0833333333333333</f>
        <v>0.170023459511391</v>
      </c>
      <c r="F73" s="8" t="n">
        <f aca="false">EXP(-E73)</f>
        <v>0.843645024864162</v>
      </c>
      <c r="G73" s="8" t="n">
        <f aca="false">F73*C73*0.0833333333333333</f>
        <v>0.00840702389142858</v>
      </c>
    </row>
    <row r="74" customFormat="false" ht="15" hidden="false" customHeight="false" outlineLevel="0" collapsed="false">
      <c r="A74" s="2" t="n">
        <v>59</v>
      </c>
      <c r="B74" s="8" t="n">
        <f aca="false">59*0.0833333333333333</f>
        <v>4.91666666666667</v>
      </c>
      <c r="C74" s="8" t="n">
        <f aca="false">0.12+(0.1-0.12)*EXP(-0.8*B74)</f>
        <v>0.119608433946902</v>
      </c>
      <c r="D74" s="8" t="n">
        <f aca="false">0.04+(0.03-0.04)*EXP(-0.35*B74)</f>
        <v>0.0382108301171995</v>
      </c>
      <c r="E74" s="8" t="n">
        <f aca="false">E73+0.5*(D74+D73)*0.0833333333333333</f>
        <v>0.173205488996446</v>
      </c>
      <c r="F74" s="8" t="n">
        <f aca="false">EXP(-E74)</f>
        <v>0.840964788077884</v>
      </c>
      <c r="G74" s="8" t="n">
        <f aca="false">F74*C74*0.0833333333333333</f>
        <v>0.00838220677554031</v>
      </c>
    </row>
    <row r="75" customFormat="false" ht="15" hidden="false" customHeight="false" outlineLevel="0" collapsed="false">
      <c r="A75" s="2" t="n">
        <v>60</v>
      </c>
      <c r="B75" s="8" t="n">
        <f aca="false">60*0.0833333333333333</f>
        <v>5</v>
      </c>
      <c r="C75" s="8" t="n">
        <f aca="false">0.12+(0.1-0.12)*EXP(-0.8*B75)</f>
        <v>0.119633687222225</v>
      </c>
      <c r="D75" s="8" t="n">
        <f aca="false">0.04+(0.03-0.04)*EXP(-0.35*B75)</f>
        <v>0.0382622605654955</v>
      </c>
      <c r="E75" s="8" t="n">
        <f aca="false">E74+0.5*(D75+D74)*0.0833333333333333</f>
        <v>0.176391867774891</v>
      </c>
      <c r="F75" s="8" t="n">
        <f aca="false">EXP(-E75)</f>
        <v>0.838289420354787</v>
      </c>
      <c r="G75" s="8" t="n">
        <f aca="false">F75*C75*0.0833333333333333</f>
        <v>0.00835730452636876</v>
      </c>
    </row>
    <row r="76" customFormat="false" ht="15" hidden="false" customHeight="false" outlineLevel="0" collapsed="false">
      <c r="A76" s="2" t="n">
        <v>61</v>
      </c>
      <c r="B76" s="8" t="n">
        <f aca="false">61*0.0833333333333333</f>
        <v>5.08333333333333</v>
      </c>
      <c r="C76" s="8" t="n">
        <f aca="false">0.12+(0.1-0.12)*EXP(-0.8*B76)</f>
        <v>0.119657311837685</v>
      </c>
      <c r="D76" s="8" t="n">
        <f aca="false">0.04+(0.03-0.04)*EXP(-0.35*B76)</f>
        <v>0.0383122126237083</v>
      </c>
      <c r="E76" s="8" t="n">
        <f aca="false">E75+0.5*(D76+D75)*0.0833333333333333</f>
        <v>0.179582470824441</v>
      </c>
      <c r="F76" s="8" t="n">
        <f aca="false">EXP(-E76)</f>
        <v>0.835619033910729</v>
      </c>
      <c r="G76" s="8" t="n">
        <f aca="false">F76*C76*0.0833333333333333</f>
        <v>0.00833232727651346</v>
      </c>
    </row>
    <row r="77" customFormat="false" ht="15" hidden="false" customHeight="false" outlineLevel="0" collapsed="false">
      <c r="A77" s="2" t="n">
        <v>62</v>
      </c>
      <c r="B77" s="8" t="n">
        <f aca="false">62*0.0833333333333333</f>
        <v>5.16666666666667</v>
      </c>
      <c r="C77" s="8" t="n">
        <f aca="false">0.12+(0.1-0.12)*EXP(-0.8*B77)</f>
        <v>0.119679412830467</v>
      </c>
      <c r="D77" s="8" t="n">
        <f aca="false">0.04+(0.03-0.04)*EXP(-0.35*B77)</f>
        <v>0.0383607287887888</v>
      </c>
      <c r="E77" s="8" t="n">
        <f aca="false">E76+0.5*(D77+D76)*0.0833333333333333</f>
        <v>0.182777176716629</v>
      </c>
      <c r="F77" s="8" t="n">
        <f aca="false">EXP(-E77)</f>
        <v>0.832953736546934</v>
      </c>
      <c r="G77" s="8" t="n">
        <f aca="false">F77*C77*0.0833333333333333</f>
        <v>0.00830728450874005</v>
      </c>
    </row>
    <row r="78" customFormat="false" ht="15" hidden="false" customHeight="false" outlineLevel="0" collapsed="false">
      <c r="A78" s="2" t="n">
        <v>63</v>
      </c>
      <c r="B78" s="8" t="n">
        <f aca="false">63*0.0833333333333333</f>
        <v>5.25</v>
      </c>
      <c r="C78" s="8" t="n">
        <f aca="false">0.12+(0.1-0.12)*EXP(-0.8*B78)</f>
        <v>0.11970008846359</v>
      </c>
      <c r="D78" s="8" t="n">
        <f aca="false">0.04+(0.03-0.04)*EXP(-0.35*B78)</f>
        <v>0.0384078503360951</v>
      </c>
      <c r="E78" s="8" t="n">
        <f aca="false">E77+0.5*(D78+D77)*0.0833333333333333</f>
        <v>0.185975867513499</v>
      </c>
      <c r="F78" s="8" t="n">
        <f aca="false">EXP(-E78)</f>
        <v>0.830293631790024</v>
      </c>
      <c r="G78" s="8" t="n">
        <f aca="false">F78*C78*0.0833333333333333</f>
        <v>0.0082821850980018</v>
      </c>
    </row>
    <row r="79" customFormat="false" ht="15" hidden="false" customHeight="false" outlineLevel="0" collapsed="false">
      <c r="A79" s="2" t="n">
        <v>64</v>
      </c>
      <c r="B79" s="8" t="n">
        <f aca="false">64*0.0833333333333333</f>
        <v>5.33333333333333</v>
      </c>
      <c r="C79" s="8" t="n">
        <f aca="false">0.12+(0.1-0.12)*EXP(-0.8*B79)</f>
        <v>0.119719430662797</v>
      </c>
      <c r="D79" s="8" t="n">
        <f aca="false">0.04+(0.03-0.04)*EXP(-0.35*B79)</f>
        <v>0.0384536173545075</v>
      </c>
      <c r="E79" s="8" t="n">
        <f aca="false">E78+0.5*(D79+D78)*0.0833333333333333</f>
        <v>0.189178428667274</v>
      </c>
      <c r="F79" s="8" t="n">
        <f aca="false">EXP(-E79)</f>
        <v>0.827638819027805</v>
      </c>
      <c r="G79" s="8" t="n">
        <f aca="false">F79*C79*0.0833333333333333</f>
        <v>0.00825703735070323</v>
      </c>
    </row>
    <row r="80" customFormat="false" ht="15" hidden="false" customHeight="false" outlineLevel="0" collapsed="false">
      <c r="A80" s="2" t="n">
        <v>65</v>
      </c>
      <c r="B80" s="8" t="n">
        <f aca="false">65*0.0833333333333333</f>
        <v>5.41666666666667</v>
      </c>
      <c r="C80" s="8" t="n">
        <f aca="false">0.12+(0.1-0.12)*EXP(-0.8*B80)</f>
        <v>0.119737525425261</v>
      </c>
      <c r="D80" s="8" t="n">
        <f aca="false">0.04+(0.03-0.04)*EXP(-0.35*B80)</f>
        <v>0.0384980687805343</v>
      </c>
      <c r="E80" s="8" t="n">
        <f aca="false">E79+0.5*(D80+D79)*0.0833333333333333</f>
        <v>0.192384748922901</v>
      </c>
      <c r="F80" s="8" t="n">
        <f aca="false">EXP(-E80)</f>
        <v>0.824989393640937</v>
      </c>
      <c r="G80" s="8" t="n">
        <f aca="false">F80*C80*0.0833333333333333</f>
        <v>0.00823184904138771</v>
      </c>
    </row>
    <row r="81" customFormat="false" ht="15" hidden="false" customHeight="false" outlineLevel="0" collapsed="false">
      <c r="A81" s="2" t="n">
        <v>66</v>
      </c>
      <c r="B81" s="8" t="n">
        <f aca="false">66*0.0833333333333333</f>
        <v>5.5</v>
      </c>
      <c r="C81" s="8" t="n">
        <f aca="false">0.12+(0.1-0.12)*EXP(-0.8*B81)</f>
        <v>0.119754453201939</v>
      </c>
      <c r="D81" s="8" t="n">
        <f aca="false">0.04+(0.03-0.04)*EXP(-0.35*B81)</f>
        <v>0.0385412424314377</v>
      </c>
      <c r="E81" s="8" t="n">
        <f aca="false">E80+0.5*(D81+D80)*0.0833333333333333</f>
        <v>0.1955947202234</v>
      </c>
      <c r="F81" s="8" t="n">
        <f aca="false">EXP(-E81)</f>
        <v>0.822345447130593</v>
      </c>
      <c r="G81" s="8" t="n">
        <f aca="false">F81*C81*0.0833333333333333</f>
        <v>0.00820662744701899</v>
      </c>
    </row>
    <row r="82" customFormat="false" ht="15" hidden="false" customHeight="false" outlineLevel="0" collapsed="false">
      <c r="A82" s="2" t="n">
        <v>67</v>
      </c>
      <c r="B82" s="8" t="n">
        <f aca="false">67*0.0833333333333333</f>
        <v>5.58333333333333</v>
      </c>
      <c r="C82" s="8" t="n">
        <f aca="false">0.12+(0.1-0.12)*EXP(-0.8*B82)</f>
        <v>0.119770289255261</v>
      </c>
      <c r="D82" s="8" t="n">
        <f aca="false">0.04+(0.03-0.04)*EXP(-0.35*B82)</f>
        <v>0.0385831750374063</v>
      </c>
      <c r="E82" s="8" t="n">
        <f aca="false">E81+0.5*(D82+D81)*0.0833333333333333</f>
        <v>0.198808237617935</v>
      </c>
      <c r="F82" s="8" t="n">
        <f aca="false">EXP(-E82)</f>
        <v>0.819707067242232</v>
      </c>
      <c r="G82" s="8" t="n">
        <f aca="false">F82*C82*0.0833333333333333</f>
        <v>0.00818137937901535</v>
      </c>
    </row>
    <row r="84" customFormat="false" ht="15" hidden="false" customHeight="false" outlineLevel="0" collapsed="false">
      <c r="A84" s="3" t="s">
        <v>87</v>
      </c>
      <c r="B84" s="9" t="n">
        <f aca="false">SUM(G16:G82)</f>
        <v>0.58603301581488</v>
      </c>
    </row>
    <row r="85" customFormat="false" ht="15" hidden="false" customHeight="false" outlineLevel="0" collapsed="false">
      <c r="A85" s="3" t="s">
        <v>88</v>
      </c>
      <c r="B85" s="9" t="n">
        <f aca="false">F82*(1-0.02)*8*C82</f>
        <v>0.769704171977764</v>
      </c>
    </row>
    <row r="86" customFormat="false" ht="15" hidden="false" customHeight="false" outlineLevel="0" collapsed="false">
      <c r="A86" s="3" t="s">
        <v>89</v>
      </c>
      <c r="B86" s="9" t="n">
        <f aca="false">B84+B85</f>
        <v>1.35573718779264</v>
      </c>
    </row>
    <row r="87" customFormat="false" ht="15" hidden="false" customHeight="false" outlineLevel="0" collapsed="false">
      <c r="A87" s="2" t="s">
        <v>90</v>
      </c>
      <c r="B87" s="10" t="n">
        <v>1.3557371878</v>
      </c>
    </row>
    <row r="88" customFormat="false" ht="15" hidden="false" customHeight="false" outlineLevel="0" collapsed="false">
      <c r="A88" s="2" t="s">
        <v>91</v>
      </c>
      <c r="B88" s="9" t="n">
        <f aca="false">B86-B87</f>
        <v>-7.35544958274659E-012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10" min="2" style="0" width="12"/>
  </cols>
  <sheetData>
    <row r="1" customFormat="false" ht="15" hidden="false" customHeight="false" outlineLevel="0" collapsed="false">
      <c r="A1" s="3" t="s">
        <v>92</v>
      </c>
    </row>
    <row r="2" customFormat="false" ht="15" hidden="false" customHeight="false" outlineLevel="0" collapsed="false">
      <c r="A2" s="4" t="s">
        <v>93</v>
      </c>
    </row>
    <row r="4" customFormat="false" ht="15" hidden="false" customHeight="false" outlineLevel="0" collapsed="false">
      <c r="A4" s="7" t="s">
        <v>94</v>
      </c>
      <c r="B4" s="7" t="s">
        <v>19</v>
      </c>
      <c r="C4" s="7" t="s">
        <v>95</v>
      </c>
      <c r="D4" s="7" t="s">
        <v>96</v>
      </c>
      <c r="E4" s="7" t="s">
        <v>25</v>
      </c>
      <c r="F4" s="7" t="s">
        <v>27</v>
      </c>
      <c r="G4" s="7" t="s">
        <v>29</v>
      </c>
      <c r="H4" s="7" t="s">
        <v>31</v>
      </c>
      <c r="I4" s="7" t="s">
        <v>33</v>
      </c>
      <c r="J4" s="7" t="s">
        <v>35</v>
      </c>
      <c r="K4" s="7" t="s">
        <v>37</v>
      </c>
    </row>
    <row r="5" customFormat="false" ht="15" hidden="false" customHeight="false" outlineLevel="0" collapsed="false">
      <c r="A5" s="2" t="s">
        <v>97</v>
      </c>
      <c r="B5" s="2" t="n">
        <v>0.38739</v>
      </c>
      <c r="C5" s="2" t="n">
        <v>0.00283</v>
      </c>
      <c r="D5" s="2" t="n">
        <v>0.39992</v>
      </c>
      <c r="E5" s="2" t="n">
        <v>0.07162</v>
      </c>
      <c r="F5" s="2" t="n">
        <v>0.09457</v>
      </c>
      <c r="G5" s="2" t="n">
        <v>0.16562</v>
      </c>
      <c r="H5" s="2" t="n">
        <v>0.27045</v>
      </c>
      <c r="I5" s="2" t="n">
        <v>0.46337</v>
      </c>
      <c r="J5" s="2" t="n">
        <v>1.0542</v>
      </c>
      <c r="K5" s="2" t="n">
        <v>1.99897</v>
      </c>
    </row>
    <row r="6" customFormat="false" ht="15" hidden="false" customHeight="false" outlineLevel="0" collapsed="false">
      <c r="A6" s="2" t="s">
        <v>98</v>
      </c>
      <c r="B6" s="2" t="n">
        <v>0.41959</v>
      </c>
      <c r="C6" s="2" t="n">
        <v>0.00035</v>
      </c>
      <c r="D6" s="2" t="n">
        <v>0.04891</v>
      </c>
      <c r="E6" s="2" t="n">
        <v>0.31853</v>
      </c>
      <c r="F6" s="2" t="n">
        <v>0.34364</v>
      </c>
      <c r="G6" s="2" t="n">
        <v>0.38566</v>
      </c>
      <c r="H6" s="2" t="n">
        <v>0.4169</v>
      </c>
      <c r="I6" s="2" t="n">
        <v>0.45048</v>
      </c>
      <c r="J6" s="2" t="n">
        <v>0.5047</v>
      </c>
      <c r="K6" s="2" t="n">
        <v>0.54433</v>
      </c>
    </row>
    <row r="7" customFormat="false" ht="15" hidden="false" customHeight="false" outlineLevel="0" collapsed="false">
      <c r="A7" s="2" t="s">
        <v>99</v>
      </c>
      <c r="B7" s="2" t="n">
        <v>0.42395</v>
      </c>
      <c r="C7" s="2" t="n">
        <v>0.00152</v>
      </c>
      <c r="D7" s="2" t="n">
        <v>0.21509</v>
      </c>
      <c r="E7" s="2" t="n">
        <v>0.14716</v>
      </c>
      <c r="F7" s="2" t="n">
        <v>0.18815</v>
      </c>
      <c r="G7" s="2" t="n">
        <v>0.2783</v>
      </c>
      <c r="H7" s="2" t="n">
        <v>0.37306</v>
      </c>
      <c r="I7" s="2" t="n">
        <v>0.5106</v>
      </c>
      <c r="J7" s="2" t="n">
        <v>0.83217</v>
      </c>
      <c r="K7" s="2" t="n">
        <v>1.18042</v>
      </c>
    </row>
    <row r="8" customFormat="false" ht="15" hidden="false" customHeight="false" outlineLevel="0" collapsed="false">
      <c r="A8" s="2" t="s">
        <v>100</v>
      </c>
      <c r="B8" s="2" t="n">
        <v>0.38617</v>
      </c>
      <c r="C8" s="2" t="n">
        <v>0.0017</v>
      </c>
      <c r="D8" s="2" t="n">
        <v>0.24016</v>
      </c>
      <c r="E8" s="2" t="n">
        <v>0.09546</v>
      </c>
      <c r="F8" s="2" t="n">
        <v>0.10992</v>
      </c>
      <c r="G8" s="2" t="n">
        <v>0.18796</v>
      </c>
      <c r="H8" s="2" t="n">
        <v>0.32341</v>
      </c>
      <c r="I8" s="2" t="n">
        <v>0.52905</v>
      </c>
      <c r="J8" s="2" t="n">
        <v>0.9307</v>
      </c>
      <c r="K8" s="2" t="n">
        <v>0.9307</v>
      </c>
    </row>
    <row r="9" customFormat="false" ht="15" hidden="false" customHeight="false" outlineLevel="0" collapsed="false">
      <c r="A9" s="2" t="s">
        <v>101</v>
      </c>
      <c r="B9" s="2" t="n">
        <v>0.41905</v>
      </c>
      <c r="C9" s="2" t="n">
        <v>1E-005</v>
      </c>
      <c r="D9" s="2" t="n">
        <v>0.00132</v>
      </c>
      <c r="E9" s="2" t="n">
        <v>0.41326</v>
      </c>
      <c r="F9" s="2" t="n">
        <v>0.41626</v>
      </c>
      <c r="G9" s="2" t="n">
        <v>0.41935</v>
      </c>
      <c r="H9" s="2" t="n">
        <v>0.41959</v>
      </c>
      <c r="I9" s="2" t="n">
        <v>0.41959</v>
      </c>
      <c r="J9" s="2" t="n">
        <v>0.41959</v>
      </c>
      <c r="K9" s="2" t="n">
        <v>0.41959</v>
      </c>
    </row>
    <row r="10" customFormat="false" ht="15" hidden="false" customHeight="false" outlineLevel="0" collapsed="false">
      <c r="A10" s="2" t="s">
        <v>102</v>
      </c>
      <c r="D10" s="2" t="n">
        <v>-0.10555</v>
      </c>
    </row>
    <row r="12" customFormat="false" ht="15" hidden="false" customHeight="false" outlineLevel="0" collapsed="false">
      <c r="A12" s="3" t="s">
        <v>103</v>
      </c>
    </row>
    <row r="13" customFormat="false" ht="15" hidden="false" customHeight="false" outlineLevel="0" collapsed="false">
      <c r="A13" s="7" t="s">
        <v>94</v>
      </c>
      <c r="B13" s="7" t="s">
        <v>19</v>
      </c>
      <c r="C13" s="7" t="s">
        <v>95</v>
      </c>
      <c r="D13" s="7" t="s">
        <v>96</v>
      </c>
      <c r="E13" s="7" t="s">
        <v>25</v>
      </c>
      <c r="F13" s="7" t="s">
        <v>27</v>
      </c>
      <c r="G13" s="7" t="s">
        <v>29</v>
      </c>
      <c r="H13" s="7" t="s">
        <v>31</v>
      </c>
      <c r="I13" s="7" t="s">
        <v>33</v>
      </c>
      <c r="J13" s="7" t="s">
        <v>35</v>
      </c>
      <c r="K13" s="7" t="s">
        <v>37</v>
      </c>
    </row>
    <row r="14" customFormat="false" ht="15" hidden="false" customHeight="false" outlineLevel="0" collapsed="false">
      <c r="A14" s="2" t="s">
        <v>104</v>
      </c>
      <c r="B14" s="2" t="n">
        <v>1.35574</v>
      </c>
      <c r="C14" s="2" t="n">
        <v>0</v>
      </c>
      <c r="D14" s="2" t="n">
        <v>0</v>
      </c>
      <c r="E14" s="2" t="n">
        <v>1.35574</v>
      </c>
      <c r="F14" s="2" t="n">
        <v>1.35574</v>
      </c>
      <c r="G14" s="2" t="n">
        <v>1.35574</v>
      </c>
      <c r="H14" s="2" t="n">
        <v>1.35574</v>
      </c>
      <c r="I14" s="2" t="n">
        <v>1.35574</v>
      </c>
      <c r="J14" s="2" t="n">
        <v>1.35574</v>
      </c>
      <c r="K14" s="2" t="n">
        <v>1.35574</v>
      </c>
    </row>
    <row r="15" customFormat="false" ht="15" hidden="false" customHeight="false" outlineLevel="0" collapsed="false">
      <c r="A15" s="2" t="s">
        <v>105</v>
      </c>
      <c r="B15" s="2" t="n">
        <v>1.35678</v>
      </c>
      <c r="C15" s="2" t="n">
        <v>0.00231</v>
      </c>
      <c r="D15" s="2" t="n">
        <v>0.32652</v>
      </c>
      <c r="E15" s="2" t="n">
        <v>0.74802</v>
      </c>
      <c r="F15" s="2" t="n">
        <v>0.8859</v>
      </c>
      <c r="G15" s="2" t="n">
        <v>1.1222</v>
      </c>
      <c r="H15" s="2" t="n">
        <v>1.32207</v>
      </c>
      <c r="I15" s="2" t="n">
        <v>1.55586</v>
      </c>
      <c r="J15" s="2" t="n">
        <v>1.94528</v>
      </c>
      <c r="K15" s="2" t="n">
        <v>2.24798</v>
      </c>
    </row>
    <row r="16" customFormat="false" ht="15" hidden="false" customHeight="false" outlineLevel="0" collapsed="false">
      <c r="A16" s="2" t="s">
        <v>106</v>
      </c>
      <c r="B16" s="2" t="n">
        <v>1.34699</v>
      </c>
      <c r="C16" s="2" t="n">
        <v>0.00787</v>
      </c>
      <c r="D16" s="2" t="n">
        <v>1.11339</v>
      </c>
      <c r="E16" s="2" t="n">
        <v>0.27799</v>
      </c>
      <c r="F16" s="2" t="n">
        <v>0.39004</v>
      </c>
      <c r="G16" s="2" t="n">
        <v>0.67916</v>
      </c>
      <c r="H16" s="2" t="n">
        <v>1.03206</v>
      </c>
      <c r="I16" s="2" t="n">
        <v>1.62966</v>
      </c>
      <c r="J16" s="2" t="n">
        <v>3.3315</v>
      </c>
      <c r="K16" s="2" t="n">
        <v>5.7442</v>
      </c>
    </row>
    <row r="17" customFormat="false" ht="15" hidden="false" customHeight="false" outlineLevel="0" collapsed="false">
      <c r="A17" s="2" t="s">
        <v>107</v>
      </c>
      <c r="B17" s="2" t="n">
        <v>1.25983</v>
      </c>
      <c r="C17" s="2" t="n">
        <v>0.00839</v>
      </c>
      <c r="D17" s="2" t="n">
        <v>1.18602</v>
      </c>
      <c r="E17" s="2" t="n">
        <v>0.28816</v>
      </c>
      <c r="F17" s="2" t="n">
        <v>0.4099</v>
      </c>
      <c r="G17" s="2" t="n">
        <v>0.67246</v>
      </c>
      <c r="H17" s="2" t="n">
        <v>0.95133</v>
      </c>
      <c r="I17" s="2" t="n">
        <v>1.41628</v>
      </c>
      <c r="J17" s="2" t="n">
        <v>3.02989</v>
      </c>
      <c r="K17" s="2" t="n">
        <v>5.97566</v>
      </c>
    </row>
    <row r="18" customFormat="false" ht="15" hidden="false" customHeight="false" outlineLevel="0" collapsed="false">
      <c r="A18" s="2" t="s">
        <v>108</v>
      </c>
      <c r="B18" s="2" t="n">
        <v>1.25369</v>
      </c>
      <c r="C18" s="2" t="n">
        <v>0.00841</v>
      </c>
      <c r="D18" s="2" t="n">
        <v>1.18983</v>
      </c>
      <c r="E18" s="2" t="n">
        <v>0.27913</v>
      </c>
      <c r="F18" s="2" t="n">
        <v>0.39405</v>
      </c>
      <c r="G18" s="2" t="n">
        <v>0.65409</v>
      </c>
      <c r="H18" s="2" t="n">
        <v>0.94694</v>
      </c>
      <c r="I18" s="2" t="n">
        <v>1.42041</v>
      </c>
      <c r="J18" s="2" t="n">
        <v>3.04466</v>
      </c>
      <c r="K18" s="2" t="n">
        <v>5.94967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14"/>
    <col collapsed="false" customWidth="true" hidden="false" outlineLevel="0" max="4" min="4" style="0" width="3"/>
    <col collapsed="false" customWidth="true" hidden="false" outlineLevel="0" max="5" min="5" style="0" width="52"/>
    <col collapsed="false" customWidth="true" hidden="false" outlineLevel="0" max="6" min="6" style="0" width="16"/>
  </cols>
  <sheetData>
    <row r="1" customFormat="false" ht="15" hidden="false" customHeight="false" outlineLevel="0" collapsed="false">
      <c r="A1" s="3" t="s">
        <v>109</v>
      </c>
    </row>
    <row r="2" customFormat="false" ht="15" hidden="false" customHeight="false" outlineLevel="0" collapsed="false">
      <c r="A2" s="4" t="s">
        <v>110</v>
      </c>
    </row>
    <row r="4" customFormat="false" ht="15" hidden="false" customHeight="false" outlineLevel="0" collapsed="false">
      <c r="A4" s="2" t="s">
        <v>111</v>
      </c>
      <c r="B4" s="5" t="n">
        <v>0.4</v>
      </c>
      <c r="E4" s="2" t="s">
        <v>112</v>
      </c>
      <c r="F4" s="6" t="n">
        <f aca="false">VAR(C8:C507)/VAR(B8:B507)</f>
        <v>0.246240949753935</v>
      </c>
    </row>
    <row r="5" customFormat="false" ht="15" hidden="false" customHeight="false" outlineLevel="0" collapsed="false">
      <c r="A5" s="2" t="s">
        <v>113</v>
      </c>
      <c r="B5" s="5" t="n">
        <v>0.1</v>
      </c>
      <c r="E5" s="2" t="s">
        <v>114</v>
      </c>
      <c r="F5" s="6" t="n">
        <f aca="false">B4/(2-B4)</f>
        <v>0.25</v>
      </c>
    </row>
    <row r="6" customFormat="false" ht="15" hidden="false" customHeight="false" outlineLevel="0" collapsed="false">
      <c r="E6" s="2" t="s">
        <v>115</v>
      </c>
      <c r="F6" s="6" t="n">
        <f aca="false">SUMPRODUCT(C9:C507-AVERAGE(C8:C507),C8:C506-AVERAGE(C8:C507))/DEVSQ(C8:C507)</f>
        <v>0.589760580965025</v>
      </c>
    </row>
    <row r="7" customFormat="false" ht="15" hidden="false" customHeight="false" outlineLevel="0" collapsed="false">
      <c r="A7" s="3" t="s">
        <v>80</v>
      </c>
      <c r="B7" s="3" t="s">
        <v>116</v>
      </c>
      <c r="C7" s="3" t="s">
        <v>117</v>
      </c>
      <c r="E7" s="2" t="s">
        <v>118</v>
      </c>
      <c r="F7" s="6" t="n">
        <f aca="false">1-B4</f>
        <v>0.6</v>
      </c>
    </row>
    <row r="8" customFormat="false" ht="15" hidden="false" customHeight="false" outlineLevel="0" collapsed="false">
      <c r="A8" s="2" t="n">
        <v>0</v>
      </c>
      <c r="B8" s="2" t="n">
        <v>0.0585704772087555</v>
      </c>
      <c r="C8" s="2" t="n">
        <v>0.0585704772087555</v>
      </c>
      <c r="E8" s="2" t="s">
        <v>119</v>
      </c>
      <c r="F8" s="6" t="n">
        <f aca="false">STDEV(C8:C507)</f>
        <v>0.0488517083896792</v>
      </c>
    </row>
    <row r="9" customFormat="false" ht="15" hidden="false" customHeight="false" outlineLevel="0" collapsed="false">
      <c r="A9" s="2" t="n">
        <v>1</v>
      </c>
      <c r="B9" s="2" t="n">
        <v>0.00941521738823046</v>
      </c>
      <c r="C9" s="2" t="n">
        <v>0.0389083732805455</v>
      </c>
      <c r="E9" s="2" t="s">
        <v>120</v>
      </c>
      <c r="F9" s="6" t="n">
        <f aca="false">STDEV(B8:B507)</f>
        <v>0.0984463496285147</v>
      </c>
    </row>
    <row r="10" customFormat="false" ht="15" hidden="false" customHeight="false" outlineLevel="0" collapsed="false">
      <c r="A10" s="2" t="n">
        <v>2</v>
      </c>
      <c r="B10" s="2" t="n">
        <v>0.0741947803456491</v>
      </c>
      <c r="C10" s="2" t="n">
        <v>0.0530229361065869</v>
      </c>
    </row>
    <row r="11" customFormat="false" ht="15" hidden="false" customHeight="false" outlineLevel="0" collapsed="false">
      <c r="A11" s="2" t="n">
        <v>3</v>
      </c>
      <c r="B11" s="2" t="n">
        <v>0.0702608006216817</v>
      </c>
      <c r="C11" s="2" t="n">
        <v>0.0599180819126248</v>
      </c>
    </row>
    <row r="12" customFormat="false" ht="15" hidden="false" customHeight="false" outlineLevel="0" collapsed="false">
      <c r="A12" s="2" t="n">
        <v>4</v>
      </c>
      <c r="B12" s="2" t="n">
        <v>0.0399167206876364</v>
      </c>
      <c r="C12" s="2" t="n">
        <v>0.0519175374226295</v>
      </c>
    </row>
    <row r="13" customFormat="false" ht="15" hidden="false" customHeight="false" outlineLevel="0" collapsed="false">
      <c r="A13" s="2" t="n">
        <v>5</v>
      </c>
      <c r="B13" s="2" t="n">
        <v>-0.0283039866412178</v>
      </c>
      <c r="C13" s="2" t="n">
        <v>0.0198289277970906</v>
      </c>
    </row>
    <row r="14" customFormat="false" ht="15" hidden="false" customHeight="false" outlineLevel="0" collapsed="false">
      <c r="A14" s="2" t="n">
        <v>6</v>
      </c>
      <c r="B14" s="2" t="n">
        <v>-0.0276638623167787</v>
      </c>
      <c r="C14" s="2" t="n">
        <v>0.000831811751542854</v>
      </c>
    </row>
    <row r="15" customFormat="false" ht="15" hidden="false" customHeight="false" outlineLevel="0" collapsed="false">
      <c r="A15" s="2" t="n">
        <v>7</v>
      </c>
      <c r="B15" s="2" t="n">
        <v>0.100635592299654</v>
      </c>
      <c r="C15" s="2" t="n">
        <v>0.0407533239707874</v>
      </c>
    </row>
    <row r="16" customFormat="false" ht="15" hidden="false" customHeight="false" outlineLevel="0" collapsed="false">
      <c r="A16" s="2" t="n">
        <v>8</v>
      </c>
      <c r="B16" s="2" t="n">
        <v>0.0240229962455809</v>
      </c>
      <c r="C16" s="2" t="n">
        <v>0.0340611928807048</v>
      </c>
    </row>
    <row r="17" customFormat="false" ht="15" hidden="false" customHeight="false" outlineLevel="0" collapsed="false">
      <c r="A17" s="2" t="n">
        <v>9</v>
      </c>
      <c r="B17" s="2" t="n">
        <v>0.0439298700095304</v>
      </c>
      <c r="C17" s="2" t="n">
        <v>0.038008663732235</v>
      </c>
    </row>
    <row r="18" customFormat="false" ht="15" hidden="false" customHeight="false" outlineLevel="0" collapsed="false">
      <c r="A18" s="2" t="n">
        <v>10</v>
      </c>
      <c r="B18" s="2" t="n">
        <v>-0.0601612492237607</v>
      </c>
      <c r="C18" s="2" t="n">
        <v>-0.00125930145016326</v>
      </c>
    </row>
    <row r="19" customFormat="false" ht="15" hidden="false" customHeight="false" outlineLevel="0" collapsed="false">
      <c r="A19" s="2" t="n">
        <v>11</v>
      </c>
      <c r="B19" s="2" t="n">
        <v>-0.102416110443867</v>
      </c>
      <c r="C19" s="2" t="n">
        <v>-0.0417220250476446</v>
      </c>
    </row>
    <row r="20" customFormat="false" ht="15" hidden="false" customHeight="false" outlineLevel="0" collapsed="false">
      <c r="A20" s="2" t="n">
        <v>12</v>
      </c>
      <c r="B20" s="2" t="n">
        <v>0.124979130137175</v>
      </c>
      <c r="C20" s="2" t="n">
        <v>0.0249584370262831</v>
      </c>
    </row>
    <row r="21" customFormat="false" ht="15" hidden="false" customHeight="false" outlineLevel="0" collapsed="false">
      <c r="A21" s="2" t="n">
        <v>13</v>
      </c>
      <c r="B21" s="2" t="n">
        <v>0.0423000759985398</v>
      </c>
      <c r="C21" s="2" t="n">
        <v>0.0318950926151858</v>
      </c>
    </row>
    <row r="22" customFormat="false" ht="15" hidden="false" customHeight="false" outlineLevel="0" collapsed="false">
      <c r="A22" s="2" t="n">
        <v>14</v>
      </c>
      <c r="B22" s="2" t="n">
        <v>-0.0367961430095013</v>
      </c>
      <c r="C22" s="2" t="n">
        <v>0.00441859836531097</v>
      </c>
    </row>
    <row r="23" customFormat="false" ht="15" hidden="false" customHeight="false" outlineLevel="0" collapsed="false">
      <c r="A23" s="2" t="n">
        <v>15</v>
      </c>
      <c r="B23" s="2" t="n">
        <v>0.0919386863247797</v>
      </c>
      <c r="C23" s="2" t="n">
        <v>0.0394266335490985</v>
      </c>
    </row>
    <row r="24" customFormat="false" ht="15" hidden="false" customHeight="false" outlineLevel="0" collapsed="false">
      <c r="A24" s="2" t="n">
        <v>16</v>
      </c>
      <c r="B24" s="2" t="n">
        <v>-0.100432127594932</v>
      </c>
      <c r="C24" s="2" t="n">
        <v>-0.0165168709085138</v>
      </c>
    </row>
    <row r="25" customFormat="false" ht="15" hidden="false" customHeight="false" outlineLevel="0" collapsed="false">
      <c r="A25" s="2" t="n">
        <v>17</v>
      </c>
      <c r="B25" s="2" t="n">
        <v>0.238471374972669</v>
      </c>
      <c r="C25" s="2" t="n">
        <v>0.0854784274439592</v>
      </c>
    </row>
    <row r="26" customFormat="false" ht="15" hidden="false" customHeight="false" outlineLevel="0" collapsed="false">
      <c r="A26" s="2" t="n">
        <v>18</v>
      </c>
      <c r="B26" s="2" t="n">
        <v>0.0625927479230437</v>
      </c>
      <c r="C26" s="2" t="n">
        <v>0.076324155635593</v>
      </c>
    </row>
    <row r="27" customFormat="false" ht="15" hidden="false" customHeight="false" outlineLevel="0" collapsed="false">
      <c r="A27" s="2" t="n">
        <v>19</v>
      </c>
      <c r="B27" s="2" t="n">
        <v>-0.0832568148810995</v>
      </c>
      <c r="C27" s="2" t="n">
        <v>0.012491767428916</v>
      </c>
    </row>
    <row r="28" customFormat="false" ht="15" hidden="false" customHeight="false" outlineLevel="0" collapsed="false">
      <c r="A28" s="2" t="n">
        <v>20</v>
      </c>
      <c r="B28" s="2" t="n">
        <v>0.111421926229954</v>
      </c>
      <c r="C28" s="2" t="n">
        <v>0.0520638309493311</v>
      </c>
    </row>
    <row r="29" customFormat="false" ht="15" hidden="false" customHeight="false" outlineLevel="0" collapsed="false">
      <c r="A29" s="2" t="n">
        <v>21</v>
      </c>
      <c r="B29" s="2" t="n">
        <v>-0.0637231641508945</v>
      </c>
      <c r="C29" s="2" t="n">
        <v>0.00574903290924088</v>
      </c>
    </row>
    <row r="30" customFormat="false" ht="15" hidden="false" customHeight="false" outlineLevel="0" collapsed="false">
      <c r="A30" s="2" t="n">
        <v>22</v>
      </c>
      <c r="B30" s="2" t="n">
        <v>0.0642498457282743</v>
      </c>
      <c r="C30" s="2" t="n">
        <v>0.0291493580368542</v>
      </c>
    </row>
    <row r="31" customFormat="false" ht="15" hidden="false" customHeight="false" outlineLevel="0" collapsed="false">
      <c r="A31" s="2" t="n">
        <v>23</v>
      </c>
      <c r="B31" s="2" t="n">
        <v>-0.168324658471271</v>
      </c>
      <c r="C31" s="2" t="n">
        <v>-0.0498402485663957</v>
      </c>
    </row>
    <row r="32" customFormat="false" ht="15" hidden="false" customHeight="false" outlineLevel="0" collapsed="false">
      <c r="A32" s="2" t="n">
        <v>24</v>
      </c>
      <c r="B32" s="2" t="n">
        <v>0.0424753616565411</v>
      </c>
      <c r="C32" s="2" t="n">
        <v>-0.012914004477221</v>
      </c>
    </row>
    <row r="33" customFormat="false" ht="15" hidden="false" customHeight="false" outlineLevel="0" collapsed="false">
      <c r="A33" s="2" t="n">
        <v>25</v>
      </c>
      <c r="B33" s="2" t="n">
        <v>-0.172228980334255</v>
      </c>
      <c r="C33" s="2" t="n">
        <v>-0.0766399948200344</v>
      </c>
    </row>
    <row r="34" customFormat="false" ht="15" hidden="false" customHeight="false" outlineLevel="0" collapsed="false">
      <c r="A34" s="2" t="n">
        <v>26</v>
      </c>
      <c r="B34" s="2" t="n">
        <v>-0.0228994540649291</v>
      </c>
      <c r="C34" s="2" t="n">
        <v>-0.0551437785179923</v>
      </c>
    </row>
    <row r="35" customFormat="false" ht="15" hidden="false" customHeight="false" outlineLevel="0" collapsed="false">
      <c r="A35" s="2" t="n">
        <v>27</v>
      </c>
      <c r="B35" s="2" t="n">
        <v>-0.0190277892714544</v>
      </c>
      <c r="C35" s="2" t="n">
        <v>-0.0406973828193771</v>
      </c>
    </row>
    <row r="36" customFormat="false" ht="15" hidden="false" customHeight="false" outlineLevel="0" collapsed="false">
      <c r="A36" s="2" t="n">
        <v>28</v>
      </c>
      <c r="B36" s="2" t="n">
        <v>-0.166347216403359</v>
      </c>
      <c r="C36" s="2" t="n">
        <v>-0.0909573162529697</v>
      </c>
    </row>
    <row r="37" customFormat="false" ht="15" hidden="false" customHeight="false" outlineLevel="0" collapsed="false">
      <c r="A37" s="2" t="n">
        <v>29</v>
      </c>
      <c r="B37" s="2" t="n">
        <v>0.149005451243186</v>
      </c>
      <c r="C37" s="2" t="n">
        <v>0.00502779074549242</v>
      </c>
    </row>
    <row r="38" customFormat="false" ht="15" hidden="false" customHeight="false" outlineLevel="0" collapsed="false">
      <c r="A38" s="2" t="n">
        <v>30</v>
      </c>
      <c r="B38" s="2" t="n">
        <v>-0.00910535986433922</v>
      </c>
      <c r="C38" s="2" t="n">
        <v>-0.000625469498440237</v>
      </c>
    </row>
    <row r="39" customFormat="false" ht="15" hidden="false" customHeight="false" outlineLevel="0" collapsed="false">
      <c r="A39" s="2" t="n">
        <v>31</v>
      </c>
      <c r="B39" s="2" t="n">
        <v>0.0330868242000271</v>
      </c>
      <c r="C39" s="2" t="n">
        <v>0.0128594479809467</v>
      </c>
    </row>
    <row r="40" customFormat="false" ht="15" hidden="false" customHeight="false" outlineLevel="0" collapsed="false">
      <c r="A40" s="2" t="n">
        <v>32</v>
      </c>
      <c r="B40" s="2" t="n">
        <v>0.0582343478629664</v>
      </c>
      <c r="C40" s="2" t="n">
        <v>0.0310094079337546</v>
      </c>
    </row>
    <row r="41" customFormat="false" ht="15" hidden="false" customHeight="false" outlineLevel="0" collapsed="false">
      <c r="A41" s="2" t="n">
        <v>33</v>
      </c>
      <c r="B41" s="2" t="n">
        <v>-0.124788274326337</v>
      </c>
      <c r="C41" s="2" t="n">
        <v>-0.031309664970282</v>
      </c>
    </row>
    <row r="42" customFormat="false" ht="15" hidden="false" customHeight="false" outlineLevel="0" collapsed="false">
      <c r="A42" s="2" t="n">
        <v>34</v>
      </c>
      <c r="B42" s="2" t="n">
        <v>0.114041687423629</v>
      </c>
      <c r="C42" s="2" t="n">
        <v>0.0268308759872825</v>
      </c>
    </row>
    <row r="43" customFormat="false" ht="15" hidden="false" customHeight="false" outlineLevel="0" collapsed="false">
      <c r="A43" s="2" t="n">
        <v>35</v>
      </c>
      <c r="B43" s="2" t="n">
        <v>0.0363373904791472</v>
      </c>
      <c r="C43" s="2" t="n">
        <v>0.0306334817840284</v>
      </c>
    </row>
    <row r="44" customFormat="false" ht="15" hidden="false" customHeight="false" outlineLevel="0" collapsed="false">
      <c r="A44" s="2" t="n">
        <v>36</v>
      </c>
      <c r="B44" s="2" t="n">
        <v>-0.0869548736972761</v>
      </c>
      <c r="C44" s="2" t="n">
        <v>-0.0164018604084934</v>
      </c>
    </row>
    <row r="45" customFormat="false" ht="15" hidden="false" customHeight="false" outlineLevel="0" collapsed="false">
      <c r="A45" s="2" t="n">
        <v>37</v>
      </c>
      <c r="B45" s="2" t="n">
        <v>-0.0808192778938877</v>
      </c>
      <c r="C45" s="2" t="n">
        <v>-0.0421688274026511</v>
      </c>
    </row>
    <row r="46" customFormat="false" ht="15" hidden="false" customHeight="false" outlineLevel="0" collapsed="false">
      <c r="A46" s="2" t="n">
        <v>38</v>
      </c>
      <c r="B46" s="2" t="n">
        <v>0.0750016537035352</v>
      </c>
      <c r="C46" s="2" t="n">
        <v>0.00469936503982341</v>
      </c>
    </row>
    <row r="47" customFormat="false" ht="15" hidden="false" customHeight="false" outlineLevel="0" collapsed="false">
      <c r="A47" s="2" t="n">
        <v>39</v>
      </c>
      <c r="B47" s="2" t="n">
        <v>-0.112925565688639</v>
      </c>
      <c r="C47" s="2" t="n">
        <v>-0.0423506072515617</v>
      </c>
    </row>
    <row r="48" customFormat="false" ht="15" hidden="false" customHeight="false" outlineLevel="0" collapsed="false">
      <c r="A48" s="2" t="n">
        <v>40</v>
      </c>
      <c r="B48" s="2" t="n">
        <v>-0.12824726233572</v>
      </c>
      <c r="C48" s="2" t="n">
        <v>-0.0767092692852249</v>
      </c>
    </row>
    <row r="49" customFormat="false" ht="15" hidden="false" customHeight="false" outlineLevel="0" collapsed="false">
      <c r="A49" s="2" t="n">
        <v>41</v>
      </c>
      <c r="B49" s="2" t="n">
        <v>-0.0529092581687626</v>
      </c>
      <c r="C49" s="2" t="n">
        <v>-0.06718926483864</v>
      </c>
    </row>
    <row r="50" customFormat="false" ht="15" hidden="false" customHeight="false" outlineLevel="0" collapsed="false">
      <c r="A50" s="2" t="n">
        <v>42</v>
      </c>
      <c r="B50" s="2" t="n">
        <v>-0.161527086880385</v>
      </c>
      <c r="C50" s="2" t="n">
        <v>-0.104924393655338</v>
      </c>
    </row>
    <row r="51" customFormat="false" ht="15" hidden="false" customHeight="false" outlineLevel="0" collapsed="false">
      <c r="A51" s="2" t="n">
        <v>43</v>
      </c>
      <c r="B51" s="2" t="n">
        <v>-0.0863700535743475</v>
      </c>
      <c r="C51" s="2" t="n">
        <v>-0.0975026576229418</v>
      </c>
    </row>
    <row r="52" customFormat="false" ht="15" hidden="false" customHeight="false" outlineLevel="0" collapsed="false">
      <c r="A52" s="2" t="n">
        <v>44</v>
      </c>
      <c r="B52" s="2" t="n">
        <v>-0.0570899269133976</v>
      </c>
      <c r="C52" s="2" t="n">
        <v>-0.0813375653391241</v>
      </c>
    </row>
    <row r="53" customFormat="false" ht="15" hidden="false" customHeight="false" outlineLevel="0" collapsed="false">
      <c r="A53" s="2" t="n">
        <v>45</v>
      </c>
      <c r="B53" s="2" t="n">
        <v>0.12718303902169</v>
      </c>
      <c r="C53" s="2" t="n">
        <v>0.00207067640520135</v>
      </c>
    </row>
    <row r="54" customFormat="false" ht="15" hidden="false" customHeight="false" outlineLevel="0" collapsed="false">
      <c r="A54" s="2" t="n">
        <v>46</v>
      </c>
      <c r="B54" s="2" t="n">
        <v>-0.080525141053913</v>
      </c>
      <c r="C54" s="2" t="n">
        <v>-0.0309676505784444</v>
      </c>
    </row>
    <row r="55" customFormat="false" ht="15" hidden="false" customHeight="false" outlineLevel="0" collapsed="false">
      <c r="A55" s="2" t="n">
        <v>47</v>
      </c>
      <c r="B55" s="2" t="n">
        <v>-0.00379580066450098</v>
      </c>
      <c r="C55" s="2" t="n">
        <v>-0.020098910612867</v>
      </c>
    </row>
    <row r="56" customFormat="false" ht="15" hidden="false" customHeight="false" outlineLevel="0" collapsed="false">
      <c r="A56" s="2" t="n">
        <v>48</v>
      </c>
      <c r="B56" s="2" t="n">
        <v>0.0040751624805369</v>
      </c>
      <c r="C56" s="2" t="n">
        <v>-0.0104292813755055</v>
      </c>
    </row>
    <row r="57" customFormat="false" ht="15" hidden="false" customHeight="false" outlineLevel="0" collapsed="false">
      <c r="A57" s="2" t="n">
        <v>49</v>
      </c>
      <c r="B57" s="2" t="n">
        <v>-0.113907399371519</v>
      </c>
      <c r="C57" s="2" t="n">
        <v>-0.0518205285739109</v>
      </c>
    </row>
    <row r="58" customFormat="false" ht="15" hidden="false" customHeight="false" outlineLevel="0" collapsed="false">
      <c r="A58" s="2" t="n">
        <v>50</v>
      </c>
      <c r="B58" s="2" t="n">
        <v>0.0483502632085867</v>
      </c>
      <c r="C58" s="2" t="n">
        <v>-0.0117522118609118</v>
      </c>
    </row>
    <row r="59" customFormat="false" ht="15" hidden="false" customHeight="false" outlineLevel="0" collapsed="false">
      <c r="A59" s="2" t="n">
        <v>51</v>
      </c>
      <c r="B59" s="2" t="n">
        <v>-0.133574939971257</v>
      </c>
      <c r="C59" s="2" t="n">
        <v>-0.0604813031050499</v>
      </c>
    </row>
    <row r="60" customFormat="false" ht="15" hidden="false" customHeight="false" outlineLevel="0" collapsed="false">
      <c r="A60" s="2" t="n">
        <v>52</v>
      </c>
      <c r="B60" s="2" t="n">
        <v>-0.00398957780505615</v>
      </c>
      <c r="C60" s="2" t="n">
        <v>-0.0378846129850524</v>
      </c>
    </row>
    <row r="61" customFormat="false" ht="15" hidden="false" customHeight="false" outlineLevel="0" collapsed="false">
      <c r="A61" s="2" t="n">
        <v>53</v>
      </c>
      <c r="B61" s="2" t="n">
        <v>-0.0781229736218941</v>
      </c>
      <c r="C61" s="2" t="n">
        <v>-0.053979957239789</v>
      </c>
    </row>
    <row r="62" customFormat="false" ht="15" hidden="false" customHeight="false" outlineLevel="0" collapsed="false">
      <c r="A62" s="2" t="n">
        <v>54</v>
      </c>
      <c r="B62" s="2" t="n">
        <v>0.0369835638850008</v>
      </c>
      <c r="C62" s="2" t="n">
        <v>-0.0175945487898731</v>
      </c>
    </row>
    <row r="63" customFormat="false" ht="15" hidden="false" customHeight="false" outlineLevel="0" collapsed="false">
      <c r="A63" s="2" t="n">
        <v>55</v>
      </c>
      <c r="B63" s="2" t="n">
        <v>-0.00207174933578206</v>
      </c>
      <c r="C63" s="2" t="n">
        <v>-0.0113854290082367</v>
      </c>
    </row>
    <row r="64" customFormat="false" ht="15" hidden="false" customHeight="false" outlineLevel="0" collapsed="false">
      <c r="A64" s="2" t="n">
        <v>56</v>
      </c>
      <c r="B64" s="2" t="n">
        <v>0.168112233436306</v>
      </c>
      <c r="C64" s="2" t="n">
        <v>0.0604136359695803</v>
      </c>
    </row>
    <row r="65" customFormat="false" ht="15" hidden="false" customHeight="false" outlineLevel="0" collapsed="false">
      <c r="A65" s="2" t="n">
        <v>57</v>
      </c>
      <c r="B65" s="2" t="n">
        <v>-0.0312656725857933</v>
      </c>
      <c r="C65" s="2" t="n">
        <v>0.0237419125474309</v>
      </c>
    </row>
    <row r="66" customFormat="false" ht="15" hidden="false" customHeight="false" outlineLevel="0" collapsed="false">
      <c r="A66" s="2" t="n">
        <v>58</v>
      </c>
      <c r="B66" s="2" t="n">
        <v>0.0723834614156641</v>
      </c>
      <c r="C66" s="2" t="n">
        <v>0.0431985320947241</v>
      </c>
    </row>
    <row r="67" customFormat="false" ht="15" hidden="false" customHeight="false" outlineLevel="0" collapsed="false">
      <c r="A67" s="2" t="n">
        <v>59</v>
      </c>
      <c r="B67" s="2" t="n">
        <v>-0.0344884789451078</v>
      </c>
      <c r="C67" s="2" t="n">
        <v>0.0121237276787914</v>
      </c>
    </row>
    <row r="68" customFormat="false" ht="15" hidden="false" customHeight="false" outlineLevel="0" collapsed="false">
      <c r="A68" s="2" t="n">
        <v>60</v>
      </c>
      <c r="B68" s="2" t="n">
        <v>0.0464132820306108</v>
      </c>
      <c r="C68" s="2" t="n">
        <v>0.0258395494195192</v>
      </c>
    </row>
    <row r="69" customFormat="false" ht="15" hidden="false" customHeight="false" outlineLevel="0" collapsed="false">
      <c r="A69" s="2" t="n">
        <v>61</v>
      </c>
      <c r="B69" s="2" t="n">
        <v>0.0878545698062486</v>
      </c>
      <c r="C69" s="2" t="n">
        <v>0.0506455575742109</v>
      </c>
    </row>
    <row r="70" customFormat="false" ht="15" hidden="false" customHeight="false" outlineLevel="0" collapsed="false">
      <c r="A70" s="2" t="n">
        <v>62</v>
      </c>
      <c r="B70" s="2" t="n">
        <v>0.059389504812369</v>
      </c>
      <c r="C70" s="2" t="n">
        <v>0.0541431364694742</v>
      </c>
    </row>
    <row r="71" customFormat="false" ht="15" hidden="false" customHeight="false" outlineLevel="0" collapsed="false">
      <c r="A71" s="2" t="n">
        <v>63</v>
      </c>
      <c r="B71" s="2" t="n">
        <v>0.0720559689800577</v>
      </c>
      <c r="C71" s="2" t="n">
        <v>0.0613082694737076</v>
      </c>
    </row>
    <row r="72" customFormat="false" ht="15" hidden="false" customHeight="false" outlineLevel="0" collapsed="false">
      <c r="A72" s="2" t="n">
        <v>64</v>
      </c>
      <c r="B72" s="2" t="n">
        <v>-0.0891486630710611</v>
      </c>
      <c r="C72" s="2" t="n">
        <v>0.0011254964558001</v>
      </c>
    </row>
    <row r="73" customFormat="false" ht="15" hidden="false" customHeight="false" outlineLevel="0" collapsed="false">
      <c r="A73" s="2" t="n">
        <v>65</v>
      </c>
      <c r="B73" s="2" t="n">
        <v>-0.0702264557866605</v>
      </c>
      <c r="C73" s="2" t="n">
        <v>-0.0274152844411842</v>
      </c>
    </row>
    <row r="74" customFormat="false" ht="15" hidden="false" customHeight="false" outlineLevel="0" collapsed="false">
      <c r="A74" s="2" t="n">
        <v>66</v>
      </c>
      <c r="B74" s="2" t="n">
        <v>0.109055200936457</v>
      </c>
      <c r="C74" s="2" t="n">
        <v>0.0271729097098725</v>
      </c>
    </row>
    <row r="75" customFormat="false" ht="15" hidden="false" customHeight="false" outlineLevel="0" collapsed="false">
      <c r="A75" s="2" t="n">
        <v>67</v>
      </c>
      <c r="B75" s="2" t="n">
        <v>-0.038999210126557</v>
      </c>
      <c r="C75" s="2" t="n">
        <v>0.00070406177530068</v>
      </c>
    </row>
    <row r="76" customFormat="false" ht="15" hidden="false" customHeight="false" outlineLevel="0" collapsed="false">
      <c r="A76" s="2" t="n">
        <v>68</v>
      </c>
      <c r="B76" s="2" t="n">
        <v>-0.087926877459827</v>
      </c>
      <c r="C76" s="2" t="n">
        <v>-0.0347483139187504</v>
      </c>
    </row>
    <row r="77" customFormat="false" ht="15" hidden="false" customHeight="false" outlineLevel="0" collapsed="false">
      <c r="A77" s="2" t="n">
        <v>69</v>
      </c>
      <c r="B77" s="2" t="n">
        <v>-0.0126845887864532</v>
      </c>
      <c r="C77" s="2" t="n">
        <v>-0.0259228238658315</v>
      </c>
    </row>
    <row r="78" customFormat="false" ht="15" hidden="false" customHeight="false" outlineLevel="0" collapsed="false">
      <c r="A78" s="2" t="n">
        <v>70</v>
      </c>
      <c r="B78" s="2" t="n">
        <v>0.000686740532901079</v>
      </c>
      <c r="C78" s="2" t="n">
        <v>-0.0152789981063385</v>
      </c>
    </row>
    <row r="79" customFormat="false" ht="15" hidden="false" customHeight="false" outlineLevel="0" collapsed="false">
      <c r="A79" s="2" t="n">
        <v>71</v>
      </c>
      <c r="B79" s="2" t="n">
        <v>0.102158265058394</v>
      </c>
      <c r="C79" s="2" t="n">
        <v>0.0316959071595544</v>
      </c>
    </row>
    <row r="80" customFormat="false" ht="15" hidden="false" customHeight="false" outlineLevel="0" collapsed="false">
      <c r="A80" s="2" t="n">
        <v>72</v>
      </c>
      <c r="B80" s="2" t="n">
        <v>-0.105584254699707</v>
      </c>
      <c r="C80" s="2" t="n">
        <v>-0.0232161575841503</v>
      </c>
    </row>
    <row r="81" customFormat="false" ht="15" hidden="false" customHeight="false" outlineLevel="0" collapsed="false">
      <c r="A81" s="2" t="n">
        <v>73</v>
      </c>
      <c r="B81" s="2" t="n">
        <v>0.0352708847417118</v>
      </c>
      <c r="C81" s="2" t="n">
        <v>0.000178659346194576</v>
      </c>
    </row>
    <row r="82" customFormat="false" ht="15" hidden="false" customHeight="false" outlineLevel="0" collapsed="false">
      <c r="A82" s="2" t="n">
        <v>74</v>
      </c>
      <c r="B82" s="2" t="n">
        <v>-0.0832680101082792</v>
      </c>
      <c r="C82" s="2" t="n">
        <v>-0.033200008435595</v>
      </c>
    </row>
    <row r="83" customFormat="false" ht="15" hidden="false" customHeight="false" outlineLevel="0" collapsed="false">
      <c r="A83" s="2" t="n">
        <v>75</v>
      </c>
      <c r="B83" s="2" t="n">
        <v>0.03166783812344</v>
      </c>
      <c r="C83" s="2" t="n">
        <v>-0.00725286981198095</v>
      </c>
    </row>
    <row r="84" customFormat="false" ht="15" hidden="false" customHeight="false" outlineLevel="0" collapsed="false">
      <c r="A84" s="2" t="n">
        <v>76</v>
      </c>
      <c r="B84" s="2" t="n">
        <v>-0.0568590396703448</v>
      </c>
      <c r="C84" s="2" t="n">
        <v>-0.0270953377553265</v>
      </c>
    </row>
    <row r="85" customFormat="false" ht="15" hidden="false" customHeight="false" outlineLevel="0" collapsed="false">
      <c r="A85" s="2" t="n">
        <v>77</v>
      </c>
      <c r="B85" s="2" t="n">
        <v>0.0690197127952957</v>
      </c>
      <c r="C85" s="2" t="n">
        <v>0.0113506824649224</v>
      </c>
    </row>
    <row r="86" customFormat="false" ht="15" hidden="false" customHeight="false" outlineLevel="0" collapsed="false">
      <c r="A86" s="2" t="n">
        <v>78</v>
      </c>
      <c r="B86" s="2" t="n">
        <v>-0.0447624933183587</v>
      </c>
      <c r="C86" s="2" t="n">
        <v>-0.01109458784839</v>
      </c>
    </row>
    <row r="87" customFormat="false" ht="15" hidden="false" customHeight="false" outlineLevel="0" collapsed="false">
      <c r="A87" s="2" t="n">
        <v>79</v>
      </c>
      <c r="B87" s="2" t="n">
        <v>0.12523849345391</v>
      </c>
      <c r="C87" s="2" t="n">
        <v>0.04343864467253</v>
      </c>
    </row>
    <row r="88" customFormat="false" ht="15" hidden="false" customHeight="false" outlineLevel="0" collapsed="false">
      <c r="A88" s="2" t="n">
        <v>80</v>
      </c>
      <c r="B88" s="2" t="n">
        <v>0.0138530087627098</v>
      </c>
      <c r="C88" s="2" t="n">
        <v>0.031604390308602</v>
      </c>
    </row>
    <row r="89" customFormat="false" ht="15" hidden="false" customHeight="false" outlineLevel="0" collapsed="false">
      <c r="A89" s="2" t="n">
        <v>81</v>
      </c>
      <c r="B89" s="2" t="n">
        <v>0.10524225044111</v>
      </c>
      <c r="C89" s="2" t="n">
        <v>0.0610595343616051</v>
      </c>
    </row>
    <row r="90" customFormat="false" ht="15" hidden="false" customHeight="false" outlineLevel="0" collapsed="false">
      <c r="A90" s="2" t="n">
        <v>82</v>
      </c>
      <c r="B90" s="2" t="n">
        <v>0.100102566286244</v>
      </c>
      <c r="C90" s="2" t="n">
        <v>0.0766767471314608</v>
      </c>
    </row>
    <row r="91" customFormat="false" ht="15" hidden="false" customHeight="false" outlineLevel="0" collapsed="false">
      <c r="A91" s="2" t="n">
        <v>83</v>
      </c>
      <c r="B91" s="2" t="n">
        <v>0.117569626190847</v>
      </c>
      <c r="C91" s="2" t="n">
        <v>0.0930338987552154</v>
      </c>
    </row>
    <row r="92" customFormat="false" ht="15" hidden="false" customHeight="false" outlineLevel="0" collapsed="false">
      <c r="A92" s="2" t="n">
        <v>84</v>
      </c>
      <c r="B92" s="2" t="n">
        <v>-0.0113991379155081</v>
      </c>
      <c r="C92" s="2" t="n">
        <v>0.051260684086926</v>
      </c>
    </row>
    <row r="93" customFormat="false" ht="15" hidden="false" customHeight="false" outlineLevel="0" collapsed="false">
      <c r="A93" s="2" t="n">
        <v>85</v>
      </c>
      <c r="B93" s="2" t="n">
        <v>0.0358366186555134</v>
      </c>
      <c r="C93" s="2" t="n">
        <v>0.045091057914361</v>
      </c>
    </row>
    <row r="94" customFormat="false" ht="15" hidden="false" customHeight="false" outlineLevel="0" collapsed="false">
      <c r="A94" s="2" t="n">
        <v>86</v>
      </c>
      <c r="B94" s="2" t="n">
        <v>-0.052914044268611</v>
      </c>
      <c r="C94" s="2" t="n">
        <v>0.00588901704117218</v>
      </c>
    </row>
    <row r="95" customFormat="false" ht="15" hidden="false" customHeight="false" outlineLevel="0" collapsed="false">
      <c r="A95" s="2" t="n">
        <v>87</v>
      </c>
      <c r="B95" s="2" t="n">
        <v>-0.0853998189910283</v>
      </c>
      <c r="C95" s="2" t="n">
        <v>-0.030626517371708</v>
      </c>
    </row>
    <row r="96" customFormat="false" ht="15" hidden="false" customHeight="false" outlineLevel="0" collapsed="false">
      <c r="A96" s="2" t="n">
        <v>88</v>
      </c>
      <c r="B96" s="2" t="n">
        <v>0.204446882130245</v>
      </c>
      <c r="C96" s="2" t="n">
        <v>0.0634028424290731</v>
      </c>
    </row>
    <row r="97" customFormat="false" ht="15" hidden="false" customHeight="false" outlineLevel="0" collapsed="false">
      <c r="A97" s="2" t="n">
        <v>89</v>
      </c>
      <c r="B97" s="2" t="n">
        <v>-0.00452413553614064</v>
      </c>
      <c r="C97" s="2" t="n">
        <v>0.0362320512429876</v>
      </c>
    </row>
    <row r="98" customFormat="false" ht="15" hidden="false" customHeight="false" outlineLevel="0" collapsed="false">
      <c r="A98" s="2" t="n">
        <v>90</v>
      </c>
      <c r="B98" s="2" t="n">
        <v>0.0399437396589748</v>
      </c>
      <c r="C98" s="2" t="n">
        <v>0.0377167266093825</v>
      </c>
    </row>
    <row r="99" customFormat="false" ht="15" hidden="false" customHeight="false" outlineLevel="0" collapsed="false">
      <c r="A99" s="2" t="n">
        <v>91</v>
      </c>
      <c r="B99" s="2" t="n">
        <v>0.0892964042231142</v>
      </c>
      <c r="C99" s="2" t="n">
        <v>0.0583485976548752</v>
      </c>
    </row>
    <row r="100" customFormat="false" ht="15" hidden="false" customHeight="false" outlineLevel="0" collapsed="false">
      <c r="A100" s="2" t="n">
        <v>92</v>
      </c>
      <c r="B100" s="2" t="n">
        <v>0.0295653271971911</v>
      </c>
      <c r="C100" s="2" t="n">
        <v>0.0468352894718015</v>
      </c>
    </row>
    <row r="101" customFormat="false" ht="15" hidden="false" customHeight="false" outlineLevel="0" collapsed="false">
      <c r="A101" s="2" t="n">
        <v>93</v>
      </c>
      <c r="B101" s="2" t="n">
        <v>0.026348777432435</v>
      </c>
      <c r="C101" s="2" t="n">
        <v>0.0386406846560549</v>
      </c>
    </row>
    <row r="102" customFormat="false" ht="15" hidden="false" customHeight="false" outlineLevel="0" collapsed="false">
      <c r="A102" s="2" t="n">
        <v>94</v>
      </c>
      <c r="B102" s="2" t="n">
        <v>0.0784161056595085</v>
      </c>
      <c r="C102" s="2" t="n">
        <v>0.0545508530574364</v>
      </c>
    </row>
    <row r="103" customFormat="false" ht="15" hidden="false" customHeight="false" outlineLevel="0" collapsed="false">
      <c r="A103" s="2" t="n">
        <v>95</v>
      </c>
      <c r="B103" s="2" t="n">
        <v>-0.0751828788944925</v>
      </c>
      <c r="C103" s="2" t="n">
        <v>0.0026573602766648</v>
      </c>
    </row>
    <row r="104" customFormat="false" ht="15" hidden="false" customHeight="false" outlineLevel="0" collapsed="false">
      <c r="A104" s="2" t="n">
        <v>96</v>
      </c>
      <c r="B104" s="2" t="n">
        <v>-0.0504383131066489</v>
      </c>
      <c r="C104" s="2" t="n">
        <v>-0.0185809090766607</v>
      </c>
    </row>
    <row r="105" customFormat="false" ht="15" hidden="false" customHeight="false" outlineLevel="0" collapsed="false">
      <c r="A105" s="2" t="n">
        <v>97</v>
      </c>
      <c r="B105" s="2" t="n">
        <v>0.0952004559090654</v>
      </c>
      <c r="C105" s="2" t="n">
        <v>0.0269316369176298</v>
      </c>
    </row>
    <row r="106" customFormat="false" ht="15" hidden="false" customHeight="false" outlineLevel="0" collapsed="false">
      <c r="A106" s="2" t="n">
        <v>98</v>
      </c>
      <c r="B106" s="2" t="n">
        <v>0.242592735406766</v>
      </c>
      <c r="C106" s="2" t="n">
        <v>0.113196076313284</v>
      </c>
    </row>
    <row r="107" customFormat="false" ht="15" hidden="false" customHeight="false" outlineLevel="0" collapsed="false">
      <c r="A107" s="2" t="n">
        <v>99</v>
      </c>
      <c r="B107" s="2" t="n">
        <v>-0.0905626481798957</v>
      </c>
      <c r="C107" s="2" t="n">
        <v>0.0316925865160123</v>
      </c>
    </row>
    <row r="108" customFormat="false" ht="15" hidden="false" customHeight="false" outlineLevel="0" collapsed="false">
      <c r="A108" s="2" t="n">
        <v>100</v>
      </c>
      <c r="B108" s="2" t="n">
        <v>-0.0217988604387179</v>
      </c>
      <c r="C108" s="2" t="n">
        <v>0.0102960077341202</v>
      </c>
    </row>
    <row r="109" customFormat="false" ht="15" hidden="false" customHeight="false" outlineLevel="0" collapsed="false">
      <c r="A109" s="2" t="n">
        <v>101</v>
      </c>
      <c r="B109" s="2" t="n">
        <v>-0.0356175728310615</v>
      </c>
      <c r="C109" s="2" t="n">
        <v>-0.00806942449195249</v>
      </c>
    </row>
    <row r="110" customFormat="false" ht="15" hidden="false" customHeight="false" outlineLevel="0" collapsed="false">
      <c r="A110" s="2" t="n">
        <v>102</v>
      </c>
      <c r="B110" s="2" t="n">
        <v>-0.142528308471071</v>
      </c>
      <c r="C110" s="2" t="n">
        <v>-0.0618529780835999</v>
      </c>
    </row>
    <row r="111" customFormat="false" ht="15" hidden="false" customHeight="false" outlineLevel="0" collapsed="false">
      <c r="A111" s="2" t="n">
        <v>103</v>
      </c>
      <c r="B111" s="2" t="n">
        <v>-0.137056916751216</v>
      </c>
      <c r="C111" s="2" t="n">
        <v>-0.0919345535506461</v>
      </c>
    </row>
    <row r="112" customFormat="false" ht="15" hidden="false" customHeight="false" outlineLevel="0" collapsed="false">
      <c r="A112" s="2" t="n">
        <v>104</v>
      </c>
      <c r="B112" s="2" t="n">
        <v>-0.167947915299671</v>
      </c>
      <c r="C112" s="2" t="n">
        <v>-0.122339898250256</v>
      </c>
    </row>
    <row r="113" customFormat="false" ht="15" hidden="false" customHeight="false" outlineLevel="0" collapsed="false">
      <c r="A113" s="2" t="n">
        <v>105</v>
      </c>
      <c r="B113" s="2" t="n">
        <v>-0.0211272719975597</v>
      </c>
      <c r="C113" s="2" t="n">
        <v>-0.0818548477491774</v>
      </c>
    </row>
    <row r="114" customFormat="false" ht="15" hidden="false" customHeight="false" outlineLevel="0" collapsed="false">
      <c r="A114" s="2" t="n">
        <v>106</v>
      </c>
      <c r="B114" s="2" t="n">
        <v>0.103110266456927</v>
      </c>
      <c r="C114" s="2" t="n">
        <v>-0.00786880206673558</v>
      </c>
    </row>
    <row r="115" customFormat="false" ht="15" hidden="false" customHeight="false" outlineLevel="0" collapsed="false">
      <c r="A115" s="2" t="n">
        <v>107</v>
      </c>
      <c r="B115" s="2" t="n">
        <v>0.00123038622876795</v>
      </c>
      <c r="C115" s="2" t="n">
        <v>-0.00422912674853417</v>
      </c>
    </row>
    <row r="116" customFormat="false" ht="15" hidden="false" customHeight="false" outlineLevel="0" collapsed="false">
      <c r="A116" s="2" t="n">
        <v>108</v>
      </c>
      <c r="B116" s="2" t="n">
        <v>0.0788510646857643</v>
      </c>
      <c r="C116" s="2" t="n">
        <v>0.0290029498251852</v>
      </c>
    </row>
    <row r="117" customFormat="false" ht="15" hidden="false" customHeight="false" outlineLevel="0" collapsed="false">
      <c r="A117" s="2" t="n">
        <v>109</v>
      </c>
      <c r="B117" s="2" t="n">
        <v>-0.110790812864168</v>
      </c>
      <c r="C117" s="2" t="n">
        <v>-0.0269145552505561</v>
      </c>
    </row>
    <row r="118" customFormat="false" ht="15" hidden="false" customHeight="false" outlineLevel="0" collapsed="false">
      <c r="A118" s="2" t="n">
        <v>110</v>
      </c>
      <c r="B118" s="2" t="n">
        <v>-0.0486785883766221</v>
      </c>
      <c r="C118" s="2" t="n">
        <v>-0.0356201685009825</v>
      </c>
    </row>
    <row r="119" customFormat="false" ht="15" hidden="false" customHeight="false" outlineLevel="0" collapsed="false">
      <c r="A119" s="2" t="n">
        <v>111</v>
      </c>
      <c r="B119" s="2" t="n">
        <v>-0.0987928676697772</v>
      </c>
      <c r="C119" s="2" t="n">
        <v>-0.0608892481685004</v>
      </c>
    </row>
    <row r="120" customFormat="false" ht="15" hidden="false" customHeight="false" outlineLevel="0" collapsed="false">
      <c r="A120" s="2" t="n">
        <v>112</v>
      </c>
      <c r="B120" s="2" t="n">
        <v>-0.106080073168771</v>
      </c>
      <c r="C120" s="2" t="n">
        <v>-0.0789655781686084</v>
      </c>
    </row>
    <row r="121" customFormat="false" ht="15" hidden="false" customHeight="false" outlineLevel="0" collapsed="false">
      <c r="A121" s="2" t="n">
        <v>113</v>
      </c>
      <c r="B121" s="2" t="n">
        <v>-0.114651483215298</v>
      </c>
      <c r="C121" s="2" t="n">
        <v>-0.0932399401872844</v>
      </c>
    </row>
    <row r="122" customFormat="false" ht="15" hidden="false" customHeight="false" outlineLevel="0" collapsed="false">
      <c r="A122" s="2" t="n">
        <v>114</v>
      </c>
      <c r="B122" s="2" t="n">
        <v>-0.0607065869963255</v>
      </c>
      <c r="C122" s="2" t="n">
        <v>-0.0802265989109008</v>
      </c>
    </row>
    <row r="123" customFormat="false" ht="15" hidden="false" customHeight="false" outlineLevel="0" collapsed="false">
      <c r="A123" s="2" t="n">
        <v>115</v>
      </c>
      <c r="B123" s="2" t="n">
        <v>-0.0155437692551691</v>
      </c>
      <c r="C123" s="2" t="n">
        <v>-0.0543534670486081</v>
      </c>
    </row>
    <row r="124" customFormat="false" ht="15" hidden="false" customHeight="false" outlineLevel="0" collapsed="false">
      <c r="A124" s="2" t="n">
        <v>116</v>
      </c>
      <c r="B124" s="2" t="n">
        <v>0.128555184878676</v>
      </c>
      <c r="C124" s="2" t="n">
        <v>0.0188099937223056</v>
      </c>
    </row>
    <row r="125" customFormat="false" ht="15" hidden="false" customHeight="false" outlineLevel="0" collapsed="false">
      <c r="A125" s="2" t="n">
        <v>117</v>
      </c>
      <c r="B125" s="2" t="n">
        <v>0.0147006888125137</v>
      </c>
      <c r="C125" s="2" t="n">
        <v>0.0171662717583888</v>
      </c>
    </row>
    <row r="126" customFormat="false" ht="15" hidden="false" customHeight="false" outlineLevel="0" collapsed="false">
      <c r="A126" s="2" t="n">
        <v>118</v>
      </c>
      <c r="B126" s="2" t="n">
        <v>0.0985486173070427</v>
      </c>
      <c r="C126" s="2" t="n">
        <v>0.0497192099778503</v>
      </c>
    </row>
    <row r="127" customFormat="false" ht="15" hidden="false" customHeight="false" outlineLevel="0" collapsed="false">
      <c r="A127" s="2" t="n">
        <v>119</v>
      </c>
      <c r="B127" s="2" t="n">
        <v>0.0200822594571479</v>
      </c>
      <c r="C127" s="2" t="n">
        <v>0.0378644297695693</v>
      </c>
    </row>
    <row r="128" customFormat="false" ht="15" hidden="false" customHeight="false" outlineLevel="0" collapsed="false">
      <c r="A128" s="2" t="n">
        <v>120</v>
      </c>
      <c r="B128" s="2" t="n">
        <v>-0.0170020650501488</v>
      </c>
      <c r="C128" s="2" t="n">
        <v>0.0159178318416821</v>
      </c>
    </row>
    <row r="129" customFormat="false" ht="15" hidden="false" customHeight="false" outlineLevel="0" collapsed="false">
      <c r="A129" s="2" t="n">
        <v>121</v>
      </c>
      <c r="B129" s="2" t="n">
        <v>-0.316765806464406</v>
      </c>
      <c r="C129" s="2" t="n">
        <v>-0.117155623480753</v>
      </c>
    </row>
    <row r="130" customFormat="false" ht="15" hidden="false" customHeight="false" outlineLevel="0" collapsed="false">
      <c r="A130" s="2" t="n">
        <v>122</v>
      </c>
      <c r="B130" s="2" t="n">
        <v>-0.0452313293786716</v>
      </c>
      <c r="C130" s="2" t="n">
        <v>-0.0883859058399205</v>
      </c>
    </row>
    <row r="131" customFormat="false" ht="15" hidden="false" customHeight="false" outlineLevel="0" collapsed="false">
      <c r="A131" s="2" t="n">
        <v>123</v>
      </c>
      <c r="B131" s="2" t="n">
        <v>-0.158297174235831</v>
      </c>
      <c r="C131" s="2" t="n">
        <v>-0.116350413198285</v>
      </c>
    </row>
    <row r="132" customFormat="false" ht="15" hidden="false" customHeight="false" outlineLevel="0" collapsed="false">
      <c r="A132" s="2" t="n">
        <v>124</v>
      </c>
      <c r="B132" s="2" t="n">
        <v>0.17465768774076</v>
      </c>
      <c r="C132" s="2" t="n">
        <v>5.282717733332E-005</v>
      </c>
    </row>
    <row r="133" customFormat="false" ht="15" hidden="false" customHeight="false" outlineLevel="0" collapsed="false">
      <c r="A133" s="2" t="n">
        <v>125</v>
      </c>
      <c r="B133" s="2" t="n">
        <v>-0.160293497200071</v>
      </c>
      <c r="C133" s="2" t="n">
        <v>-0.0640857025736285</v>
      </c>
    </row>
    <row r="134" customFormat="false" ht="15" hidden="false" customHeight="false" outlineLevel="0" collapsed="false">
      <c r="A134" s="2" t="n">
        <v>126</v>
      </c>
      <c r="B134" s="2" t="n">
        <v>-0.138142710654872</v>
      </c>
      <c r="C134" s="2" t="n">
        <v>-0.093708505806126</v>
      </c>
    </row>
    <row r="135" customFormat="false" ht="15" hidden="false" customHeight="false" outlineLevel="0" collapsed="false">
      <c r="A135" s="2" t="n">
        <v>127</v>
      </c>
      <c r="B135" s="2" t="n">
        <v>0.141886519677843</v>
      </c>
      <c r="C135" s="2" t="n">
        <v>0.000529504387461494</v>
      </c>
    </row>
    <row r="136" customFormat="false" ht="15" hidden="false" customHeight="false" outlineLevel="0" collapsed="false">
      <c r="A136" s="2" t="n">
        <v>128</v>
      </c>
      <c r="B136" s="2" t="n">
        <v>0.069848747674837</v>
      </c>
      <c r="C136" s="2" t="n">
        <v>0.0282572017024117</v>
      </c>
    </row>
    <row r="137" customFormat="false" ht="15" hidden="false" customHeight="false" outlineLevel="0" collapsed="false">
      <c r="A137" s="2" t="n">
        <v>129</v>
      </c>
      <c r="B137" s="2" t="n">
        <v>-0.142869095674516</v>
      </c>
      <c r="C137" s="2" t="n">
        <v>-0.0401933172483592</v>
      </c>
    </row>
    <row r="138" customFormat="false" ht="15" hidden="false" customHeight="false" outlineLevel="0" collapsed="false">
      <c r="A138" s="2" t="n">
        <v>130</v>
      </c>
      <c r="B138" s="2" t="n">
        <v>-0.145015600608973</v>
      </c>
      <c r="C138" s="2" t="n">
        <v>-0.0821222305926046</v>
      </c>
    </row>
    <row r="139" customFormat="false" ht="15" hidden="false" customHeight="false" outlineLevel="0" collapsed="false">
      <c r="A139" s="2" t="n">
        <v>131</v>
      </c>
      <c r="B139" s="2" t="n">
        <v>0.0831868875194622</v>
      </c>
      <c r="C139" s="2" t="n">
        <v>-0.0159985833477778</v>
      </c>
    </row>
    <row r="140" customFormat="false" ht="15" hidden="false" customHeight="false" outlineLevel="0" collapsed="false">
      <c r="A140" s="2" t="n">
        <v>132</v>
      </c>
      <c r="B140" s="2" t="n">
        <v>-0.0420172472428282</v>
      </c>
      <c r="C140" s="2" t="n">
        <v>-0.026406048905798</v>
      </c>
    </row>
    <row r="141" customFormat="false" ht="15" hidden="false" customHeight="false" outlineLevel="0" collapsed="false">
      <c r="A141" s="2" t="n">
        <v>133</v>
      </c>
      <c r="B141" s="2" t="n">
        <v>0.0260558252276704</v>
      </c>
      <c r="C141" s="2" t="n">
        <v>-0.00542129925241064</v>
      </c>
    </row>
    <row r="142" customFormat="false" ht="15" hidden="false" customHeight="false" outlineLevel="0" collapsed="false">
      <c r="A142" s="2" t="n">
        <v>134</v>
      </c>
      <c r="B142" s="2" t="n">
        <v>-0.150544782333665</v>
      </c>
      <c r="C142" s="2" t="n">
        <v>-0.0634706924849125</v>
      </c>
    </row>
    <row r="143" customFormat="false" ht="15" hidden="false" customHeight="false" outlineLevel="0" collapsed="false">
      <c r="A143" s="2" t="n">
        <v>135</v>
      </c>
      <c r="B143" s="2" t="n">
        <v>0.0613796875250738</v>
      </c>
      <c r="C143" s="2" t="n">
        <v>-0.013530540480918</v>
      </c>
    </row>
    <row r="144" customFormat="false" ht="15" hidden="false" customHeight="false" outlineLevel="0" collapsed="false">
      <c r="A144" s="2" t="n">
        <v>136</v>
      </c>
      <c r="B144" s="2" t="n">
        <v>-0.155301276772935</v>
      </c>
      <c r="C144" s="2" t="n">
        <v>-0.0702388349977248</v>
      </c>
    </row>
    <row r="145" customFormat="false" ht="15" hidden="false" customHeight="false" outlineLevel="0" collapsed="false">
      <c r="A145" s="2" t="n">
        <v>137</v>
      </c>
      <c r="B145" s="2" t="n">
        <v>-0.144847111473921</v>
      </c>
      <c r="C145" s="2" t="n">
        <v>-0.100082145588203</v>
      </c>
    </row>
    <row r="146" customFormat="false" ht="15" hidden="false" customHeight="false" outlineLevel="0" collapsed="false">
      <c r="A146" s="2" t="n">
        <v>138</v>
      </c>
      <c r="B146" s="2" t="n">
        <v>-0.0257056898009318</v>
      </c>
      <c r="C146" s="2" t="n">
        <v>-0.0703315632732946</v>
      </c>
    </row>
    <row r="147" customFormat="false" ht="15" hidden="false" customHeight="false" outlineLevel="0" collapsed="false">
      <c r="A147" s="2" t="n">
        <v>139</v>
      </c>
      <c r="B147" s="2" t="n">
        <v>0.116577241066981</v>
      </c>
      <c r="C147" s="2" t="n">
        <v>0.00443195846281569</v>
      </c>
    </row>
    <row r="148" customFormat="false" ht="15" hidden="false" customHeight="false" outlineLevel="0" collapsed="false">
      <c r="A148" s="2" t="n">
        <v>140</v>
      </c>
      <c r="B148" s="2" t="n">
        <v>0.0239747032015834</v>
      </c>
      <c r="C148" s="2" t="n">
        <v>0.0122490563583228</v>
      </c>
    </row>
    <row r="149" customFormat="false" ht="15" hidden="false" customHeight="false" outlineLevel="0" collapsed="false">
      <c r="A149" s="2" t="n">
        <v>141</v>
      </c>
      <c r="B149" s="2" t="n">
        <v>0.0705101698457579</v>
      </c>
      <c r="C149" s="2" t="n">
        <v>0.0355535017532968</v>
      </c>
    </row>
    <row r="150" customFormat="false" ht="15" hidden="false" customHeight="false" outlineLevel="0" collapsed="false">
      <c r="A150" s="2" t="n">
        <v>142</v>
      </c>
      <c r="B150" s="2" t="n">
        <v>-0.0583268985299772</v>
      </c>
      <c r="C150" s="2" t="n">
        <v>-0.00199865836001278</v>
      </c>
    </row>
    <row r="151" customFormat="false" ht="15" hidden="false" customHeight="false" outlineLevel="0" collapsed="false">
      <c r="A151" s="2" t="n">
        <v>143</v>
      </c>
      <c r="B151" s="2" t="n">
        <v>-0.05487896815349</v>
      </c>
      <c r="C151" s="2" t="n">
        <v>-0.0231507822774037</v>
      </c>
    </row>
    <row r="152" customFormat="false" ht="15" hidden="false" customHeight="false" outlineLevel="0" collapsed="false">
      <c r="A152" s="2" t="n">
        <v>144</v>
      </c>
      <c r="B152" s="2" t="n">
        <v>-0.154605593321742</v>
      </c>
      <c r="C152" s="2" t="n">
        <v>-0.0757327066951391</v>
      </c>
    </row>
    <row r="153" customFormat="false" ht="15" hidden="false" customHeight="false" outlineLevel="0" collapsed="false">
      <c r="A153" s="2" t="n">
        <v>145</v>
      </c>
      <c r="B153" s="2" t="n">
        <v>-0.0790002268856969</v>
      </c>
      <c r="C153" s="2" t="n">
        <v>-0.0770397147713622</v>
      </c>
    </row>
    <row r="154" customFormat="false" ht="15" hidden="false" customHeight="false" outlineLevel="0" collapsed="false">
      <c r="A154" s="2" t="n">
        <v>146</v>
      </c>
      <c r="B154" s="2" t="n">
        <v>-0.0137048033803985</v>
      </c>
      <c r="C154" s="2" t="n">
        <v>-0.0517057502149767</v>
      </c>
    </row>
    <row r="155" customFormat="false" ht="15" hidden="false" customHeight="false" outlineLevel="0" collapsed="false">
      <c r="A155" s="2" t="n">
        <v>147</v>
      </c>
      <c r="B155" s="2" t="n">
        <v>-0.0263006839494851</v>
      </c>
      <c r="C155" s="2" t="n">
        <v>-0.0415437237087801</v>
      </c>
    </row>
    <row r="156" customFormat="false" ht="15" hidden="false" customHeight="false" outlineLevel="0" collapsed="false">
      <c r="A156" s="2" t="n">
        <v>148</v>
      </c>
      <c r="B156" s="2" t="n">
        <v>-0.0505469376786883</v>
      </c>
      <c r="C156" s="2" t="n">
        <v>-0.0451450092967434</v>
      </c>
    </row>
    <row r="157" customFormat="false" ht="15" hidden="false" customHeight="false" outlineLevel="0" collapsed="false">
      <c r="A157" s="2" t="n">
        <v>149</v>
      </c>
      <c r="B157" s="2" t="n">
        <v>-0.0889355635572817</v>
      </c>
      <c r="C157" s="2" t="n">
        <v>-0.0626612310009587</v>
      </c>
    </row>
    <row r="158" customFormat="false" ht="15" hidden="false" customHeight="false" outlineLevel="0" collapsed="false">
      <c r="A158" s="2" t="n">
        <v>150</v>
      </c>
      <c r="B158" s="2" t="n">
        <v>-0.0353814532733605</v>
      </c>
      <c r="C158" s="2" t="n">
        <v>-0.0517493199099194</v>
      </c>
    </row>
    <row r="159" customFormat="false" ht="15" hidden="false" customHeight="false" outlineLevel="0" collapsed="false">
      <c r="A159" s="2" t="n">
        <v>151</v>
      </c>
      <c r="B159" s="2" t="n">
        <v>0.0450138768953785</v>
      </c>
      <c r="C159" s="2" t="n">
        <v>-0.0130440411878002</v>
      </c>
    </row>
    <row r="160" customFormat="false" ht="15" hidden="false" customHeight="false" outlineLevel="0" collapsed="false">
      <c r="A160" s="2" t="n">
        <v>152</v>
      </c>
      <c r="B160" s="2" t="n">
        <v>-0.0148013110381067</v>
      </c>
      <c r="C160" s="2" t="n">
        <v>-0.0137469491279228</v>
      </c>
    </row>
    <row r="161" customFormat="false" ht="15" hidden="false" customHeight="false" outlineLevel="0" collapsed="false">
      <c r="A161" s="2" t="n">
        <v>153</v>
      </c>
      <c r="B161" s="2" t="n">
        <v>-0.174292284212745</v>
      </c>
      <c r="C161" s="2" t="n">
        <v>-0.0779650831618518</v>
      </c>
    </row>
    <row r="162" customFormat="false" ht="15" hidden="false" customHeight="false" outlineLevel="0" collapsed="false">
      <c r="A162" s="2" t="n">
        <v>154</v>
      </c>
      <c r="B162" s="2" t="n">
        <v>-0.0508585659405831</v>
      </c>
      <c r="C162" s="2" t="n">
        <v>-0.0671224762733443</v>
      </c>
    </row>
    <row r="163" customFormat="false" ht="15" hidden="false" customHeight="false" outlineLevel="0" collapsed="false">
      <c r="A163" s="2" t="n">
        <v>155</v>
      </c>
      <c r="B163" s="2" t="n">
        <v>0.122665902357502</v>
      </c>
      <c r="C163" s="2" t="n">
        <v>0.00879287517899412</v>
      </c>
    </row>
    <row r="164" customFormat="false" ht="15" hidden="false" customHeight="false" outlineLevel="0" collapsed="false">
      <c r="A164" s="2" t="n">
        <v>156</v>
      </c>
      <c r="B164" s="2" t="n">
        <v>0.0301943095490382</v>
      </c>
      <c r="C164" s="2" t="n">
        <v>0.0173534489270118</v>
      </c>
    </row>
    <row r="165" customFormat="false" ht="15" hidden="false" customHeight="false" outlineLevel="0" collapsed="false">
      <c r="A165" s="2" t="n">
        <v>157</v>
      </c>
      <c r="B165" s="2" t="n">
        <v>-0.0368268866077043</v>
      </c>
      <c r="C165" s="2" t="n">
        <v>-0.00431868528687465</v>
      </c>
    </row>
    <row r="166" customFormat="false" ht="15" hidden="false" customHeight="false" outlineLevel="0" collapsed="false">
      <c r="A166" s="2" t="n">
        <v>158</v>
      </c>
      <c r="B166" s="2" t="n">
        <v>-0.177515539092645</v>
      </c>
      <c r="C166" s="2" t="n">
        <v>-0.0735974268091827</v>
      </c>
    </row>
    <row r="167" customFormat="false" ht="15" hidden="false" customHeight="false" outlineLevel="0" collapsed="false">
      <c r="A167" s="2" t="n">
        <v>159</v>
      </c>
      <c r="B167" s="2" t="n">
        <v>0.153252575312651</v>
      </c>
      <c r="C167" s="2" t="n">
        <v>0.0171425740395508</v>
      </c>
    </row>
    <row r="168" customFormat="false" ht="15" hidden="false" customHeight="false" outlineLevel="0" collapsed="false">
      <c r="A168" s="2" t="n">
        <v>160</v>
      </c>
      <c r="B168" s="2" t="n">
        <v>0.0480978390610681</v>
      </c>
      <c r="C168" s="2" t="n">
        <v>0.0295246800481577</v>
      </c>
    </row>
    <row r="169" customFormat="false" ht="15" hidden="false" customHeight="false" outlineLevel="0" collapsed="false">
      <c r="A169" s="2" t="n">
        <v>161</v>
      </c>
      <c r="B169" s="2" t="n">
        <v>0.0834313815815933</v>
      </c>
      <c r="C169" s="2" t="n">
        <v>0.0510873606615319</v>
      </c>
    </row>
    <row r="170" customFormat="false" ht="15" hidden="false" customHeight="false" outlineLevel="0" collapsed="false">
      <c r="A170" s="2" t="n">
        <v>162</v>
      </c>
      <c r="B170" s="2" t="n">
        <v>0.082668009329882</v>
      </c>
      <c r="C170" s="2" t="n">
        <v>0.063719620128872</v>
      </c>
    </row>
    <row r="171" customFormat="false" ht="15" hidden="false" customHeight="false" outlineLevel="0" collapsed="false">
      <c r="A171" s="2" t="n">
        <v>163</v>
      </c>
      <c r="B171" s="2" t="n">
        <v>-0.00544503503566657</v>
      </c>
      <c r="C171" s="2" t="n">
        <v>0.0360537580630565</v>
      </c>
    </row>
    <row r="172" customFormat="false" ht="15" hidden="false" customHeight="false" outlineLevel="0" collapsed="false">
      <c r="A172" s="2" t="n">
        <v>164</v>
      </c>
      <c r="B172" s="2" t="n">
        <v>-0.120368513395668</v>
      </c>
      <c r="C172" s="2" t="n">
        <v>-0.0265151505204332</v>
      </c>
    </row>
    <row r="173" customFormat="false" ht="15" hidden="false" customHeight="false" outlineLevel="0" collapsed="false">
      <c r="A173" s="2" t="n">
        <v>165</v>
      </c>
      <c r="B173" s="2" t="n">
        <v>0.0330943548764497</v>
      </c>
      <c r="C173" s="2" t="n">
        <v>-0.00267134836168004</v>
      </c>
    </row>
    <row r="174" customFormat="false" ht="15" hidden="false" customHeight="false" outlineLevel="0" collapsed="false">
      <c r="A174" s="2" t="n">
        <v>166</v>
      </c>
      <c r="B174" s="2" t="n">
        <v>-0.000532244478677265</v>
      </c>
      <c r="C174" s="2" t="n">
        <v>-0.00181570680847893</v>
      </c>
    </row>
    <row r="175" customFormat="false" ht="15" hidden="false" customHeight="false" outlineLevel="0" collapsed="false">
      <c r="A175" s="2" t="n">
        <v>167</v>
      </c>
      <c r="B175" s="2" t="n">
        <v>0.0511987225788642</v>
      </c>
      <c r="C175" s="2" t="n">
        <v>0.0193900649464583</v>
      </c>
    </row>
    <row r="176" customFormat="false" ht="15" hidden="false" customHeight="false" outlineLevel="0" collapsed="false">
      <c r="A176" s="2" t="n">
        <v>168</v>
      </c>
      <c r="B176" s="2" t="n">
        <v>-0.0724942042207199</v>
      </c>
      <c r="C176" s="2" t="n">
        <v>-0.0173636427204129</v>
      </c>
    </row>
    <row r="177" customFormat="false" ht="15" hidden="false" customHeight="false" outlineLevel="0" collapsed="false">
      <c r="A177" s="2" t="n">
        <v>169</v>
      </c>
      <c r="B177" s="2" t="n">
        <v>0.0192468275746961</v>
      </c>
      <c r="C177" s="2" t="n">
        <v>-0.00271945460236932</v>
      </c>
    </row>
    <row r="178" customFormat="false" ht="15" hidden="false" customHeight="false" outlineLevel="0" collapsed="false">
      <c r="A178" s="2" t="n">
        <v>170</v>
      </c>
      <c r="B178" s="2" t="n">
        <v>0.297086295231202</v>
      </c>
      <c r="C178" s="2" t="n">
        <v>0.117202845331059</v>
      </c>
    </row>
    <row r="179" customFormat="false" ht="15" hidden="false" customHeight="false" outlineLevel="0" collapsed="false">
      <c r="A179" s="2" t="n">
        <v>171</v>
      </c>
      <c r="B179" s="2" t="n">
        <v>0.161640803038364</v>
      </c>
      <c r="C179" s="2" t="n">
        <v>0.134978028413981</v>
      </c>
    </row>
    <row r="180" customFormat="false" ht="15" hidden="false" customHeight="false" outlineLevel="0" collapsed="false">
      <c r="A180" s="2" t="n">
        <v>172</v>
      </c>
      <c r="B180" s="2" t="n">
        <v>-0.0675098813941898</v>
      </c>
      <c r="C180" s="2" t="n">
        <v>0.0539828644907126</v>
      </c>
    </row>
    <row r="181" customFormat="false" ht="15" hidden="false" customHeight="false" outlineLevel="0" collapsed="false">
      <c r="A181" s="2" t="n">
        <v>173</v>
      </c>
      <c r="B181" s="2" t="n">
        <v>0.0255735267133396</v>
      </c>
      <c r="C181" s="2" t="n">
        <v>0.0426191293797634</v>
      </c>
    </row>
    <row r="182" customFormat="false" ht="15" hidden="false" customHeight="false" outlineLevel="0" collapsed="false">
      <c r="A182" s="2" t="n">
        <v>174</v>
      </c>
      <c r="B182" s="2" t="n">
        <v>-0.0229182326936718</v>
      </c>
      <c r="C182" s="2" t="n">
        <v>0.0164041845503893</v>
      </c>
    </row>
    <row r="183" customFormat="false" ht="15" hidden="false" customHeight="false" outlineLevel="0" collapsed="false">
      <c r="A183" s="2" t="n">
        <v>175</v>
      </c>
      <c r="B183" s="2" t="n">
        <v>0.109312678826135</v>
      </c>
      <c r="C183" s="2" t="n">
        <v>0.0535675822606874</v>
      </c>
    </row>
    <row r="184" customFormat="false" ht="15" hidden="false" customHeight="false" outlineLevel="0" collapsed="false">
      <c r="A184" s="2" t="n">
        <v>176</v>
      </c>
      <c r="B184" s="2" t="n">
        <v>0.0124277627488129</v>
      </c>
      <c r="C184" s="2" t="n">
        <v>0.0371116544559376</v>
      </c>
    </row>
    <row r="185" customFormat="false" ht="15" hidden="false" customHeight="false" outlineLevel="0" collapsed="false">
      <c r="A185" s="2" t="n">
        <v>177</v>
      </c>
      <c r="B185" s="2" t="n">
        <v>0.00782445742690451</v>
      </c>
      <c r="C185" s="2" t="n">
        <v>0.0253967756443244</v>
      </c>
    </row>
    <row r="186" customFormat="false" ht="15" hidden="false" customHeight="false" outlineLevel="0" collapsed="false">
      <c r="A186" s="2" t="n">
        <v>178</v>
      </c>
      <c r="B186" s="2" t="n">
        <v>-0.0812516126058366</v>
      </c>
      <c r="C186" s="2" t="n">
        <v>-0.01726257965574</v>
      </c>
    </row>
    <row r="187" customFormat="false" ht="15" hidden="false" customHeight="false" outlineLevel="0" collapsed="false">
      <c r="A187" s="2" t="n">
        <v>179</v>
      </c>
      <c r="B187" s="2" t="n">
        <v>0.0168482822471138</v>
      </c>
      <c r="C187" s="2" t="n">
        <v>-0.0036182348945985</v>
      </c>
    </row>
    <row r="188" customFormat="false" ht="15" hidden="false" customHeight="false" outlineLevel="0" collapsed="false">
      <c r="A188" s="2" t="n">
        <v>180</v>
      </c>
      <c r="B188" s="2" t="n">
        <v>-0.0439139055686121</v>
      </c>
      <c r="C188" s="2" t="n">
        <v>-0.0197365031642039</v>
      </c>
    </row>
    <row r="189" customFormat="false" ht="15" hidden="false" customHeight="false" outlineLevel="0" collapsed="false">
      <c r="A189" s="2" t="n">
        <v>181</v>
      </c>
      <c r="B189" s="2" t="n">
        <v>0.0623974116559506</v>
      </c>
      <c r="C189" s="2" t="n">
        <v>0.0131170627638579</v>
      </c>
    </row>
    <row r="190" customFormat="false" ht="15" hidden="false" customHeight="false" outlineLevel="0" collapsed="false">
      <c r="A190" s="2" t="n">
        <v>182</v>
      </c>
      <c r="B190" s="2" t="n">
        <v>-0.0884734754439182</v>
      </c>
      <c r="C190" s="2" t="n">
        <v>-0.0275191525192525</v>
      </c>
    </row>
    <row r="191" customFormat="false" ht="15" hidden="false" customHeight="false" outlineLevel="0" collapsed="false">
      <c r="A191" s="2" t="n">
        <v>183</v>
      </c>
      <c r="B191" s="2" t="n">
        <v>-0.0979658801024797</v>
      </c>
      <c r="C191" s="2" t="n">
        <v>-0.0556978435525434</v>
      </c>
    </row>
    <row r="192" customFormat="false" ht="15" hidden="false" customHeight="false" outlineLevel="0" collapsed="false">
      <c r="A192" s="2" t="n">
        <v>184</v>
      </c>
      <c r="B192" s="2" t="n">
        <v>-0.136755416322432</v>
      </c>
      <c r="C192" s="2" t="n">
        <v>-0.0881208726604987</v>
      </c>
    </row>
    <row r="193" customFormat="false" ht="15" hidden="false" customHeight="false" outlineLevel="0" collapsed="false">
      <c r="A193" s="2" t="n">
        <v>185</v>
      </c>
      <c r="B193" s="2" t="n">
        <v>-0.132729803602077</v>
      </c>
      <c r="C193" s="2" t="n">
        <v>-0.10596444503713</v>
      </c>
    </row>
    <row r="194" customFormat="false" ht="15" hidden="false" customHeight="false" outlineLevel="0" collapsed="false">
      <c r="A194" s="2" t="n">
        <v>186</v>
      </c>
      <c r="B194" s="2" t="n">
        <v>0.0965490098221588</v>
      </c>
      <c r="C194" s="2" t="n">
        <v>-0.0249590630934144</v>
      </c>
    </row>
    <row r="195" customFormat="false" ht="15" hidden="false" customHeight="false" outlineLevel="0" collapsed="false">
      <c r="A195" s="2" t="n">
        <v>187</v>
      </c>
      <c r="B195" s="2" t="n">
        <v>0.066290536670231</v>
      </c>
      <c r="C195" s="2" t="n">
        <v>0.0115407768120438</v>
      </c>
    </row>
    <row r="196" customFormat="false" ht="15" hidden="false" customHeight="false" outlineLevel="0" collapsed="false">
      <c r="A196" s="2" t="n">
        <v>188</v>
      </c>
      <c r="B196" s="2" t="n">
        <v>0.0184565722403337</v>
      </c>
      <c r="C196" s="2" t="n">
        <v>0.0143070949833597</v>
      </c>
    </row>
    <row r="197" customFormat="false" ht="15" hidden="false" customHeight="false" outlineLevel="0" collapsed="false">
      <c r="A197" s="2" t="n">
        <v>189</v>
      </c>
      <c r="B197" s="2" t="n">
        <v>0.0623407734710851</v>
      </c>
      <c r="C197" s="2" t="n">
        <v>0.0335205663784499</v>
      </c>
    </row>
    <row r="198" customFormat="false" ht="15" hidden="false" customHeight="false" outlineLevel="0" collapsed="false">
      <c r="A198" s="2" t="n">
        <v>190</v>
      </c>
      <c r="B198" s="2" t="n">
        <v>0.0241299388764007</v>
      </c>
      <c r="C198" s="2" t="n">
        <v>0.0297643153776302</v>
      </c>
    </row>
    <row r="199" customFormat="false" ht="15" hidden="false" customHeight="false" outlineLevel="0" collapsed="false">
      <c r="A199" s="2" t="n">
        <v>191</v>
      </c>
      <c r="B199" s="2" t="n">
        <v>-0.133369668380552</v>
      </c>
      <c r="C199" s="2" t="n">
        <v>-0.0354892781256428</v>
      </c>
    </row>
    <row r="200" customFormat="false" ht="15" hidden="false" customHeight="false" outlineLevel="0" collapsed="false">
      <c r="A200" s="2" t="n">
        <v>192</v>
      </c>
      <c r="B200" s="2" t="n">
        <v>0.0566075977736884</v>
      </c>
      <c r="C200" s="2" t="n">
        <v>0.00134947223408968</v>
      </c>
    </row>
    <row r="201" customFormat="false" ht="15" hidden="false" customHeight="false" outlineLevel="0" collapsed="false">
      <c r="A201" s="2" t="n">
        <v>193</v>
      </c>
      <c r="B201" s="2" t="n">
        <v>-0.112609224396626</v>
      </c>
      <c r="C201" s="2" t="n">
        <v>-0.0442340064181966</v>
      </c>
    </row>
    <row r="202" customFormat="false" ht="15" hidden="false" customHeight="false" outlineLevel="0" collapsed="false">
      <c r="A202" s="2" t="n">
        <v>194</v>
      </c>
      <c r="B202" s="2" t="n">
        <v>0.057828443150755</v>
      </c>
      <c r="C202" s="2" t="n">
        <v>-0.00340902659061597</v>
      </c>
    </row>
    <row r="203" customFormat="false" ht="15" hidden="false" customHeight="false" outlineLevel="0" collapsed="false">
      <c r="A203" s="2" t="n">
        <v>195</v>
      </c>
      <c r="B203" s="2" t="n">
        <v>0.0949338613130881</v>
      </c>
      <c r="C203" s="2" t="n">
        <v>0.0359281285708657</v>
      </c>
    </row>
    <row r="204" customFormat="false" ht="15" hidden="false" customHeight="false" outlineLevel="0" collapsed="false">
      <c r="A204" s="2" t="n">
        <v>196</v>
      </c>
      <c r="B204" s="2" t="n">
        <v>0.0908182001947488</v>
      </c>
      <c r="C204" s="2" t="n">
        <v>0.0578841572204189</v>
      </c>
    </row>
    <row r="205" customFormat="false" ht="15" hidden="false" customHeight="false" outlineLevel="0" collapsed="false">
      <c r="A205" s="2" t="n">
        <v>197</v>
      </c>
      <c r="B205" s="2" t="n">
        <v>-0.03906554257948</v>
      </c>
      <c r="C205" s="2" t="n">
        <v>0.0191042773004594</v>
      </c>
    </row>
    <row r="206" customFormat="false" ht="15" hidden="false" customHeight="false" outlineLevel="0" collapsed="false">
      <c r="A206" s="2" t="n">
        <v>198</v>
      </c>
      <c r="B206" s="2" t="n">
        <v>0.0182861431147664</v>
      </c>
      <c r="C206" s="2" t="n">
        <v>0.0187770236261822</v>
      </c>
    </row>
    <row r="207" customFormat="false" ht="15" hidden="false" customHeight="false" outlineLevel="0" collapsed="false">
      <c r="A207" s="2" t="n">
        <v>199</v>
      </c>
      <c r="B207" s="2" t="n">
        <v>0.00753460791306791</v>
      </c>
      <c r="C207" s="2" t="n">
        <v>0.0142800573409365</v>
      </c>
    </row>
    <row r="208" customFormat="false" ht="15" hidden="false" customHeight="false" outlineLevel="0" collapsed="false">
      <c r="A208" s="2" t="n">
        <v>200</v>
      </c>
      <c r="B208" s="2" t="n">
        <v>0.203364451033525</v>
      </c>
      <c r="C208" s="2" t="n">
        <v>0.0899138148179719</v>
      </c>
    </row>
    <row r="209" customFormat="false" ht="15" hidden="false" customHeight="false" outlineLevel="0" collapsed="false">
      <c r="A209" s="2" t="n">
        <v>201</v>
      </c>
      <c r="B209" s="2" t="n">
        <v>0.0759173476491346</v>
      </c>
      <c r="C209" s="2" t="n">
        <v>0.0843152279504369</v>
      </c>
    </row>
    <row r="210" customFormat="false" ht="15" hidden="false" customHeight="false" outlineLevel="0" collapsed="false">
      <c r="A210" s="2" t="n">
        <v>202</v>
      </c>
      <c r="B210" s="2" t="n">
        <v>-0.115589820748612</v>
      </c>
      <c r="C210" s="2" t="n">
        <v>0.00435320847081749</v>
      </c>
    </row>
    <row r="211" customFormat="false" ht="15" hidden="false" customHeight="false" outlineLevel="0" collapsed="false">
      <c r="A211" s="2" t="n">
        <v>203</v>
      </c>
      <c r="B211" s="2" t="n">
        <v>0.151809242292127</v>
      </c>
      <c r="C211" s="2" t="n">
        <v>0.0633356219993414</v>
      </c>
    </row>
    <row r="212" customFormat="false" ht="15" hidden="false" customHeight="false" outlineLevel="0" collapsed="false">
      <c r="A212" s="2" t="n">
        <v>204</v>
      </c>
      <c r="B212" s="2" t="n">
        <v>0.0124150425675519</v>
      </c>
      <c r="C212" s="2" t="n">
        <v>0.0429673902266256</v>
      </c>
    </row>
    <row r="213" customFormat="false" ht="15" hidden="false" customHeight="false" outlineLevel="0" collapsed="false">
      <c r="A213" s="2" t="n">
        <v>205</v>
      </c>
      <c r="B213" s="2" t="n">
        <v>-0.0256413859869389</v>
      </c>
      <c r="C213" s="2" t="n">
        <v>0.0155238797411998</v>
      </c>
    </row>
    <row r="214" customFormat="false" ht="15" hidden="false" customHeight="false" outlineLevel="0" collapsed="false">
      <c r="A214" s="2" t="n">
        <v>206</v>
      </c>
      <c r="B214" s="2" t="n">
        <v>-0.134650507528851</v>
      </c>
      <c r="C214" s="2" t="n">
        <v>-0.0445458751668207</v>
      </c>
    </row>
    <row r="215" customFormat="false" ht="15" hidden="false" customHeight="false" outlineLevel="0" collapsed="false">
      <c r="A215" s="2" t="n">
        <v>207</v>
      </c>
      <c r="B215" s="2" t="n">
        <v>-0.05372107751909</v>
      </c>
      <c r="C215" s="2" t="n">
        <v>-0.0482159561077284</v>
      </c>
    </row>
    <row r="216" customFormat="false" ht="15" hidden="false" customHeight="false" outlineLevel="0" collapsed="false">
      <c r="A216" s="2" t="n">
        <v>208</v>
      </c>
      <c r="B216" s="2" t="n">
        <v>0.0621079013931802</v>
      </c>
      <c r="C216" s="2" t="n">
        <v>-0.00408641310736497</v>
      </c>
    </row>
    <row r="217" customFormat="false" ht="15" hidden="false" customHeight="false" outlineLevel="0" collapsed="false">
      <c r="A217" s="2" t="n">
        <v>209</v>
      </c>
      <c r="B217" s="2" t="n">
        <v>0.079695054162689</v>
      </c>
      <c r="C217" s="2" t="n">
        <v>0.0294261738006566</v>
      </c>
    </row>
    <row r="218" customFormat="false" ht="15" hidden="false" customHeight="false" outlineLevel="0" collapsed="false">
      <c r="A218" s="2" t="n">
        <v>210</v>
      </c>
      <c r="B218" s="2" t="n">
        <v>0.043925313486643</v>
      </c>
      <c r="C218" s="2" t="n">
        <v>0.0352258296750512</v>
      </c>
    </row>
    <row r="219" customFormat="false" ht="15" hidden="false" customHeight="false" outlineLevel="0" collapsed="false">
      <c r="A219" s="2" t="n">
        <v>211</v>
      </c>
      <c r="B219" s="2" t="n">
        <v>0.249534546579176</v>
      </c>
      <c r="C219" s="2" t="n">
        <v>0.120949316436701</v>
      </c>
    </row>
    <row r="220" customFormat="false" ht="15" hidden="false" customHeight="false" outlineLevel="0" collapsed="false">
      <c r="A220" s="2" t="n">
        <v>212</v>
      </c>
      <c r="B220" s="2" t="n">
        <v>-0.12515808346049</v>
      </c>
      <c r="C220" s="2" t="n">
        <v>0.0225063564778248</v>
      </c>
    </row>
    <row r="221" customFormat="false" ht="15" hidden="false" customHeight="false" outlineLevel="0" collapsed="false">
      <c r="A221" s="2" t="n">
        <v>213</v>
      </c>
      <c r="B221" s="2" t="n">
        <v>-0.0350727249701325</v>
      </c>
      <c r="C221" s="2" t="n">
        <v>-0.000525276101358139</v>
      </c>
    </row>
    <row r="222" customFormat="false" ht="15" hidden="false" customHeight="false" outlineLevel="0" collapsed="false">
      <c r="A222" s="2" t="n">
        <v>214</v>
      </c>
      <c r="B222" s="2" t="n">
        <v>-0.130056277854003</v>
      </c>
      <c r="C222" s="2" t="n">
        <v>-0.052337676802416</v>
      </c>
    </row>
    <row r="223" customFormat="false" ht="15" hidden="false" customHeight="false" outlineLevel="0" collapsed="false">
      <c r="A223" s="2" t="n">
        <v>215</v>
      </c>
      <c r="B223" s="2" t="n">
        <v>0.0579925730331029</v>
      </c>
      <c r="C223" s="2" t="n">
        <v>-0.00820557686820843</v>
      </c>
    </row>
    <row r="224" customFormat="false" ht="15" hidden="false" customHeight="false" outlineLevel="0" collapsed="false">
      <c r="A224" s="2" t="n">
        <v>216</v>
      </c>
      <c r="B224" s="2" t="n">
        <v>-0.133868185537473</v>
      </c>
      <c r="C224" s="2" t="n">
        <v>-0.0584706203359143</v>
      </c>
    </row>
    <row r="225" customFormat="false" ht="15" hidden="false" customHeight="false" outlineLevel="0" collapsed="false">
      <c r="A225" s="2" t="n">
        <v>217</v>
      </c>
      <c r="B225" s="2" t="n">
        <v>-0.192372967042362</v>
      </c>
      <c r="C225" s="2" t="n">
        <v>-0.112031559018493</v>
      </c>
    </row>
    <row r="226" customFormat="false" ht="15" hidden="false" customHeight="false" outlineLevel="0" collapsed="false">
      <c r="A226" s="2" t="n">
        <v>218</v>
      </c>
      <c r="B226" s="2" t="n">
        <v>0.0532595620821281</v>
      </c>
      <c r="C226" s="2" t="n">
        <v>-0.0459151105782448</v>
      </c>
    </row>
    <row r="227" customFormat="false" ht="15" hidden="false" customHeight="false" outlineLevel="0" collapsed="false">
      <c r="A227" s="2" t="n">
        <v>219</v>
      </c>
      <c r="B227" s="2" t="n">
        <v>-0.02201823195159</v>
      </c>
      <c r="C227" s="2" t="n">
        <v>-0.0363563591275829</v>
      </c>
    </row>
    <row r="228" customFormat="false" ht="15" hidden="false" customHeight="false" outlineLevel="0" collapsed="false">
      <c r="A228" s="2" t="n">
        <v>220</v>
      </c>
      <c r="B228" s="2" t="n">
        <v>0.00785428103095683</v>
      </c>
      <c r="C228" s="2" t="n">
        <v>-0.018672103064167</v>
      </c>
    </row>
    <row r="229" customFormat="false" ht="15" hidden="false" customHeight="false" outlineLevel="0" collapsed="false">
      <c r="A229" s="2" t="n">
        <v>221</v>
      </c>
      <c r="B229" s="2" t="n">
        <v>0.0205220324674753</v>
      </c>
      <c r="C229" s="2" t="n">
        <v>-0.00299444885151007</v>
      </c>
    </row>
    <row r="230" customFormat="false" ht="15" hidden="false" customHeight="false" outlineLevel="0" collapsed="false">
      <c r="A230" s="2" t="n">
        <v>222</v>
      </c>
      <c r="B230" s="2" t="n">
        <v>-0.0472454238420282</v>
      </c>
      <c r="C230" s="2" t="n">
        <v>-0.0206948388477173</v>
      </c>
    </row>
    <row r="231" customFormat="false" ht="15" hidden="false" customHeight="false" outlineLevel="0" collapsed="false">
      <c r="A231" s="2" t="n">
        <v>223</v>
      </c>
      <c r="B231" s="2" t="n">
        <v>0.141605832119784</v>
      </c>
      <c r="C231" s="2" t="n">
        <v>0.0442254295392833</v>
      </c>
    </row>
    <row r="232" customFormat="false" ht="15" hidden="false" customHeight="false" outlineLevel="0" collapsed="false">
      <c r="A232" s="2" t="n">
        <v>224</v>
      </c>
      <c r="B232" s="2" t="n">
        <v>-0.0769082234327106</v>
      </c>
      <c r="C232" s="2" t="n">
        <v>-0.00422803164951427</v>
      </c>
    </row>
    <row r="233" customFormat="false" ht="15" hidden="false" customHeight="false" outlineLevel="0" collapsed="false">
      <c r="A233" s="2" t="n">
        <v>225</v>
      </c>
      <c r="B233" s="2" t="n">
        <v>0.00149739506128593</v>
      </c>
      <c r="C233" s="2" t="n">
        <v>-0.00193786096519419</v>
      </c>
    </row>
    <row r="234" customFormat="false" ht="15" hidden="false" customHeight="false" outlineLevel="0" collapsed="false">
      <c r="A234" s="2" t="n">
        <v>226</v>
      </c>
      <c r="B234" s="2" t="n">
        <v>0.0483941657379848</v>
      </c>
      <c r="C234" s="2" t="n">
        <v>0.0181949497160774</v>
      </c>
    </row>
    <row r="235" customFormat="false" ht="15" hidden="false" customHeight="false" outlineLevel="0" collapsed="false">
      <c r="A235" s="2" t="n">
        <v>227</v>
      </c>
      <c r="B235" s="2" t="n">
        <v>-0.0181820345764448</v>
      </c>
      <c r="C235" s="2" t="n">
        <v>0.00364415599906855</v>
      </c>
    </row>
    <row r="236" customFormat="false" ht="15" hidden="false" customHeight="false" outlineLevel="0" collapsed="false">
      <c r="A236" s="2" t="n">
        <v>228</v>
      </c>
      <c r="B236" s="2" t="n">
        <v>-0.243519593804552</v>
      </c>
      <c r="C236" s="2" t="n">
        <v>-0.0952213439223796</v>
      </c>
    </row>
    <row r="237" customFormat="false" ht="15" hidden="false" customHeight="false" outlineLevel="0" collapsed="false">
      <c r="A237" s="2" t="n">
        <v>229</v>
      </c>
      <c r="B237" s="2" t="n">
        <v>-0.0519966241051943</v>
      </c>
      <c r="C237" s="2" t="n">
        <v>-0.0779314559955055</v>
      </c>
    </row>
    <row r="238" customFormat="false" ht="15" hidden="false" customHeight="false" outlineLevel="0" collapsed="false">
      <c r="A238" s="2" t="n">
        <v>230</v>
      </c>
      <c r="B238" s="2" t="n">
        <v>-0.111745357845593</v>
      </c>
      <c r="C238" s="2" t="n">
        <v>-0.0914570167355406</v>
      </c>
    </row>
    <row r="239" customFormat="false" ht="15" hidden="false" customHeight="false" outlineLevel="0" collapsed="false">
      <c r="A239" s="2" t="n">
        <v>231</v>
      </c>
      <c r="B239" s="2" t="n">
        <v>0.0790862981154504</v>
      </c>
      <c r="C239" s="2" t="n">
        <v>-0.0232396907951442</v>
      </c>
    </row>
    <row r="240" customFormat="false" ht="15" hidden="false" customHeight="false" outlineLevel="0" collapsed="false">
      <c r="A240" s="2" t="n">
        <v>232</v>
      </c>
      <c r="B240" s="2" t="n">
        <v>-0.146724829548891</v>
      </c>
      <c r="C240" s="2" t="n">
        <v>-0.0726337462966429</v>
      </c>
    </row>
    <row r="241" customFormat="false" ht="15" hidden="false" customHeight="false" outlineLevel="0" collapsed="false">
      <c r="A241" s="2" t="n">
        <v>233</v>
      </c>
      <c r="B241" s="2" t="n">
        <v>-0.0571006310286657</v>
      </c>
      <c r="C241" s="2" t="n">
        <v>-0.066420500189452</v>
      </c>
    </row>
    <row r="242" customFormat="false" ht="15" hidden="false" customHeight="false" outlineLevel="0" collapsed="false">
      <c r="A242" s="2" t="n">
        <v>234</v>
      </c>
      <c r="B242" s="2" t="n">
        <v>-0.0163302932231782</v>
      </c>
      <c r="C242" s="2" t="n">
        <v>-0.0463844174029425</v>
      </c>
    </row>
    <row r="243" customFormat="false" ht="15" hidden="false" customHeight="false" outlineLevel="0" collapsed="false">
      <c r="A243" s="2" t="n">
        <v>235</v>
      </c>
      <c r="B243" s="2" t="n">
        <v>-0.0284954467927559</v>
      </c>
      <c r="C243" s="2" t="n">
        <v>-0.0392288291588678</v>
      </c>
    </row>
    <row r="244" customFormat="false" ht="15" hidden="false" customHeight="false" outlineLevel="0" collapsed="false">
      <c r="A244" s="2" t="n">
        <v>236</v>
      </c>
      <c r="B244" s="2" t="n">
        <v>0.0430426757299789</v>
      </c>
      <c r="C244" s="2" t="n">
        <v>-0.00632022720332912</v>
      </c>
    </row>
    <row r="245" customFormat="false" ht="15" hidden="false" customHeight="false" outlineLevel="0" collapsed="false">
      <c r="A245" s="2" t="n">
        <v>237</v>
      </c>
      <c r="B245" s="2" t="n">
        <v>0.0972148439739338</v>
      </c>
      <c r="C245" s="2" t="n">
        <v>0.035093801267576</v>
      </c>
    </row>
    <row r="246" customFormat="false" ht="15" hidden="false" customHeight="false" outlineLevel="0" collapsed="false">
      <c r="A246" s="2" t="n">
        <v>238</v>
      </c>
      <c r="B246" s="2" t="n">
        <v>0.118117303124262</v>
      </c>
      <c r="C246" s="2" t="n">
        <v>0.0683032020102504</v>
      </c>
    </row>
    <row r="247" customFormat="false" ht="15" hidden="false" customHeight="false" outlineLevel="0" collapsed="false">
      <c r="A247" s="2" t="n">
        <v>239</v>
      </c>
      <c r="B247" s="2" t="n">
        <v>-0.0884029585551969</v>
      </c>
      <c r="C247" s="2" t="n">
        <v>0.00562073778407146</v>
      </c>
    </row>
    <row r="248" customFormat="false" ht="15" hidden="false" customHeight="false" outlineLevel="0" collapsed="false">
      <c r="A248" s="2" t="n">
        <v>240</v>
      </c>
      <c r="B248" s="2" t="n">
        <v>0.0369491297994597</v>
      </c>
      <c r="C248" s="2" t="n">
        <v>0.0181520945902267</v>
      </c>
    </row>
    <row r="249" customFormat="false" ht="15" hidden="false" customHeight="false" outlineLevel="0" collapsed="false">
      <c r="A249" s="2" t="n">
        <v>241</v>
      </c>
      <c r="B249" s="2" t="n">
        <v>0.0714952671653741</v>
      </c>
      <c r="C249" s="2" t="n">
        <v>0.0394893636202857</v>
      </c>
    </row>
    <row r="250" customFormat="false" ht="15" hidden="false" customHeight="false" outlineLevel="0" collapsed="false">
      <c r="A250" s="2" t="n">
        <v>242</v>
      </c>
      <c r="B250" s="2" t="n">
        <v>0.00745514686012933</v>
      </c>
      <c r="C250" s="2" t="n">
        <v>0.0266756769162231</v>
      </c>
    </row>
    <row r="251" customFormat="false" ht="15" hidden="false" customHeight="false" outlineLevel="0" collapsed="false">
      <c r="A251" s="2" t="n">
        <v>243</v>
      </c>
      <c r="B251" s="2" t="n">
        <v>-0.008471406125683</v>
      </c>
      <c r="C251" s="2" t="n">
        <v>0.0126168436994607</v>
      </c>
    </row>
    <row r="252" customFormat="false" ht="15" hidden="false" customHeight="false" outlineLevel="0" collapsed="false">
      <c r="A252" s="2" t="n">
        <v>244</v>
      </c>
      <c r="B252" s="2" t="n">
        <v>0.0408638490630274</v>
      </c>
      <c r="C252" s="2" t="n">
        <v>0.0239156458448874</v>
      </c>
    </row>
    <row r="253" customFormat="false" ht="15" hidden="false" customHeight="false" outlineLevel="0" collapsed="false">
      <c r="A253" s="2" t="n">
        <v>245</v>
      </c>
      <c r="B253" s="2" t="n">
        <v>-0.127419906442628</v>
      </c>
      <c r="C253" s="2" t="n">
        <v>-0.036618575070119</v>
      </c>
    </row>
    <row r="254" customFormat="false" ht="15" hidden="false" customHeight="false" outlineLevel="0" collapsed="false">
      <c r="A254" s="2" t="n">
        <v>246</v>
      </c>
      <c r="B254" s="2" t="n">
        <v>-0.110610571215087</v>
      </c>
      <c r="C254" s="2" t="n">
        <v>-0.0662153735281061</v>
      </c>
    </row>
    <row r="255" customFormat="false" ht="15" hidden="false" customHeight="false" outlineLevel="0" collapsed="false">
      <c r="A255" s="2" t="n">
        <v>247</v>
      </c>
      <c r="B255" s="2" t="n">
        <v>-0.0988030028550716</v>
      </c>
      <c r="C255" s="2" t="n">
        <v>-0.0792504252588923</v>
      </c>
    </row>
    <row r="256" customFormat="false" ht="15" hidden="false" customHeight="false" outlineLevel="0" collapsed="false">
      <c r="A256" s="2" t="n">
        <v>248</v>
      </c>
      <c r="B256" s="2" t="n">
        <v>-0.0694911822981913</v>
      </c>
      <c r="C256" s="2" t="n">
        <v>-0.0753467280746119</v>
      </c>
    </row>
    <row r="257" customFormat="false" ht="15" hidden="false" customHeight="false" outlineLevel="0" collapsed="false">
      <c r="A257" s="2" t="n">
        <v>249</v>
      </c>
      <c r="B257" s="2" t="n">
        <v>-0.0768574473955923</v>
      </c>
      <c r="C257" s="2" t="n">
        <v>-0.075951015803004</v>
      </c>
    </row>
    <row r="258" customFormat="false" ht="15" hidden="false" customHeight="false" outlineLevel="0" collapsed="false">
      <c r="A258" s="2" t="n">
        <v>250</v>
      </c>
      <c r="B258" s="2" t="n">
        <v>0.0289899978622159</v>
      </c>
      <c r="C258" s="2" t="n">
        <v>-0.0339746103369161</v>
      </c>
    </row>
    <row r="259" customFormat="false" ht="15" hidden="false" customHeight="false" outlineLevel="0" collapsed="false">
      <c r="A259" s="2" t="n">
        <v>251</v>
      </c>
      <c r="B259" s="2" t="n">
        <v>-0.0623074923605625</v>
      </c>
      <c r="C259" s="2" t="n">
        <v>-0.0453077631463747</v>
      </c>
    </row>
    <row r="260" customFormat="false" ht="15" hidden="false" customHeight="false" outlineLevel="0" collapsed="false">
      <c r="A260" s="2" t="n">
        <v>252</v>
      </c>
      <c r="B260" s="2" t="n">
        <v>-0.270233976403172</v>
      </c>
      <c r="C260" s="2" t="n">
        <v>-0.135278248449093</v>
      </c>
    </row>
    <row r="261" customFormat="false" ht="15" hidden="false" customHeight="false" outlineLevel="0" collapsed="false">
      <c r="A261" s="2" t="n">
        <v>253</v>
      </c>
      <c r="B261" s="2" t="n">
        <v>0.0962011865403833</v>
      </c>
      <c r="C261" s="2" t="n">
        <v>-0.0426864744533027</v>
      </c>
    </row>
    <row r="262" customFormat="false" ht="15" hidden="false" customHeight="false" outlineLevel="0" collapsed="false">
      <c r="A262" s="2" t="n">
        <v>254</v>
      </c>
      <c r="B262" s="2" t="n">
        <v>0.113025895990733</v>
      </c>
      <c r="C262" s="2" t="n">
        <v>0.0195984737243117</v>
      </c>
    </row>
    <row r="263" customFormat="false" ht="15" hidden="false" customHeight="false" outlineLevel="0" collapsed="false">
      <c r="A263" s="2" t="n">
        <v>255</v>
      </c>
      <c r="B263" s="2" t="n">
        <v>0.0561077636063188</v>
      </c>
      <c r="C263" s="2" t="n">
        <v>0.0342021896771145</v>
      </c>
    </row>
    <row r="264" customFormat="false" ht="15" hidden="false" customHeight="false" outlineLevel="0" collapsed="false">
      <c r="A264" s="2" t="n">
        <v>256</v>
      </c>
      <c r="B264" s="2" t="n">
        <v>0.0897429259392518</v>
      </c>
      <c r="C264" s="2" t="n">
        <v>0.0564184841819694</v>
      </c>
    </row>
    <row r="265" customFormat="false" ht="15" hidden="false" customHeight="false" outlineLevel="0" collapsed="false">
      <c r="A265" s="2" t="n">
        <v>257</v>
      </c>
      <c r="B265" s="2" t="n">
        <v>0.101111487463401</v>
      </c>
      <c r="C265" s="2" t="n">
        <v>0.0742956854945421</v>
      </c>
    </row>
    <row r="266" customFormat="false" ht="15" hidden="false" customHeight="false" outlineLevel="0" collapsed="false">
      <c r="A266" s="2" t="n">
        <v>258</v>
      </c>
      <c r="B266" s="2" t="n">
        <v>0.0157703402427338</v>
      </c>
      <c r="C266" s="2" t="n">
        <v>0.0508855473938188</v>
      </c>
    </row>
    <row r="267" customFormat="false" ht="15" hidden="false" customHeight="false" outlineLevel="0" collapsed="false">
      <c r="A267" s="2" t="n">
        <v>259</v>
      </c>
      <c r="B267" s="2" t="n">
        <v>-0.119011316448449</v>
      </c>
      <c r="C267" s="2" t="n">
        <v>-0.0170731981430882</v>
      </c>
    </row>
    <row r="268" customFormat="false" ht="15" hidden="false" customHeight="false" outlineLevel="0" collapsed="false">
      <c r="A268" s="2" t="n">
        <v>260</v>
      </c>
      <c r="B268" s="2" t="n">
        <v>-0.0348457300960901</v>
      </c>
      <c r="C268" s="2" t="n">
        <v>-0.024182210924289</v>
      </c>
    </row>
    <row r="269" customFormat="false" ht="15" hidden="false" customHeight="false" outlineLevel="0" collapsed="false">
      <c r="A269" s="2" t="n">
        <v>261</v>
      </c>
      <c r="B269" s="2" t="n">
        <v>0.133968299465188</v>
      </c>
      <c r="C269" s="2" t="n">
        <v>0.0390779932315017</v>
      </c>
    </row>
    <row r="270" customFormat="false" ht="15" hidden="false" customHeight="false" outlineLevel="0" collapsed="false">
      <c r="A270" s="2" t="n">
        <v>262</v>
      </c>
      <c r="B270" s="2" t="n">
        <v>0.0823655165602874</v>
      </c>
      <c r="C270" s="2" t="n">
        <v>0.056393002563016</v>
      </c>
    </row>
    <row r="271" customFormat="false" ht="15" hidden="false" customHeight="false" outlineLevel="0" collapsed="false">
      <c r="A271" s="2" t="n">
        <v>263</v>
      </c>
      <c r="B271" s="2" t="n">
        <v>-0.00443997637838517</v>
      </c>
      <c r="C271" s="2" t="n">
        <v>0.0320598109864555</v>
      </c>
    </row>
    <row r="272" customFormat="false" ht="15" hidden="false" customHeight="false" outlineLevel="0" collapsed="false">
      <c r="A272" s="2" t="n">
        <v>264</v>
      </c>
      <c r="B272" s="2" t="n">
        <v>0.00667604888026091</v>
      </c>
      <c r="C272" s="2" t="n">
        <v>0.0219063061439777</v>
      </c>
    </row>
    <row r="273" customFormat="false" ht="15" hidden="false" customHeight="false" outlineLevel="0" collapsed="false">
      <c r="A273" s="2" t="n">
        <v>265</v>
      </c>
      <c r="B273" s="2" t="n">
        <v>-0.19130454462275</v>
      </c>
      <c r="C273" s="2" t="n">
        <v>-0.0633780341627132</v>
      </c>
    </row>
    <row r="274" customFormat="false" ht="15" hidden="false" customHeight="false" outlineLevel="0" collapsed="false">
      <c r="A274" s="2" t="n">
        <v>266</v>
      </c>
      <c r="B274" s="2" t="n">
        <v>0.15578046108659</v>
      </c>
      <c r="C274" s="2" t="n">
        <v>0.0242853639370079</v>
      </c>
    </row>
    <row r="275" customFormat="false" ht="15" hidden="false" customHeight="false" outlineLevel="0" collapsed="false">
      <c r="A275" s="2" t="n">
        <v>267</v>
      </c>
      <c r="B275" s="2" t="n">
        <v>0.0685626970045393</v>
      </c>
      <c r="C275" s="2" t="n">
        <v>0.0419962971640204</v>
      </c>
    </row>
    <row r="276" customFormat="false" ht="15" hidden="false" customHeight="false" outlineLevel="0" collapsed="false">
      <c r="A276" s="2" t="n">
        <v>268</v>
      </c>
      <c r="B276" s="2" t="n">
        <v>-0.0898221772275988</v>
      </c>
      <c r="C276" s="2" t="n">
        <v>-0.0107310925926273</v>
      </c>
    </row>
    <row r="277" customFormat="false" ht="15" hidden="false" customHeight="false" outlineLevel="0" collapsed="false">
      <c r="A277" s="2" t="n">
        <v>269</v>
      </c>
      <c r="B277" s="2" t="n">
        <v>-0.0117199564010707</v>
      </c>
      <c r="C277" s="2" t="n">
        <v>-0.0111266381160046</v>
      </c>
    </row>
    <row r="278" customFormat="false" ht="15" hidden="false" customHeight="false" outlineLevel="0" collapsed="false">
      <c r="A278" s="2" t="n">
        <v>270</v>
      </c>
      <c r="B278" s="2" t="n">
        <v>-0.0647855105002847</v>
      </c>
      <c r="C278" s="2" t="n">
        <v>-0.0325901870697166</v>
      </c>
    </row>
    <row r="279" customFormat="false" ht="15" hidden="false" customHeight="false" outlineLevel="0" collapsed="false">
      <c r="A279" s="2" t="n">
        <v>271</v>
      </c>
      <c r="B279" s="2" t="n">
        <v>-0.0284774678904884</v>
      </c>
      <c r="C279" s="2" t="n">
        <v>-0.0309450993980254</v>
      </c>
    </row>
    <row r="280" customFormat="false" ht="15" hidden="false" customHeight="false" outlineLevel="0" collapsed="false">
      <c r="A280" s="2" t="n">
        <v>272</v>
      </c>
      <c r="B280" s="2" t="n">
        <v>0.0513487171355462</v>
      </c>
      <c r="C280" s="2" t="n">
        <v>0.00197242721540328</v>
      </c>
    </row>
    <row r="281" customFormat="false" ht="15" hidden="false" customHeight="false" outlineLevel="0" collapsed="false">
      <c r="A281" s="2" t="n">
        <v>273</v>
      </c>
      <c r="B281" s="2" t="n">
        <v>-0.131616647379617</v>
      </c>
      <c r="C281" s="2" t="n">
        <v>-0.051463202622605</v>
      </c>
    </row>
    <row r="282" customFormat="false" ht="15" hidden="false" customHeight="false" outlineLevel="0" collapsed="false">
      <c r="A282" s="2" t="n">
        <v>274</v>
      </c>
      <c r="B282" s="2" t="n">
        <v>0.093736480532233</v>
      </c>
      <c r="C282" s="2" t="n">
        <v>0.00661667063933021</v>
      </c>
    </row>
    <row r="283" customFormat="false" ht="15" hidden="false" customHeight="false" outlineLevel="0" collapsed="false">
      <c r="A283" s="2" t="n">
        <v>275</v>
      </c>
      <c r="B283" s="2" t="n">
        <v>0.0333263457841835</v>
      </c>
      <c r="C283" s="2" t="n">
        <v>0.0173005406972715</v>
      </c>
    </row>
    <row r="284" customFormat="false" ht="15" hidden="false" customHeight="false" outlineLevel="0" collapsed="false">
      <c r="A284" s="2" t="n">
        <v>276</v>
      </c>
      <c r="B284" s="2" t="n">
        <v>0.0222998572377855</v>
      </c>
      <c r="C284" s="2" t="n">
        <v>0.0193002673134771</v>
      </c>
    </row>
    <row r="285" customFormat="false" ht="15" hidden="false" customHeight="false" outlineLevel="0" collapsed="false">
      <c r="A285" s="2" t="n">
        <v>277</v>
      </c>
      <c r="B285" s="2" t="n">
        <v>-0.062868755381693</v>
      </c>
      <c r="C285" s="2" t="n">
        <v>-0.0135673417645909</v>
      </c>
    </row>
    <row r="286" customFormat="false" ht="15" hidden="false" customHeight="false" outlineLevel="0" collapsed="false">
      <c r="A286" s="2" t="n">
        <v>278</v>
      </c>
      <c r="B286" s="2" t="n">
        <v>-0.0628421951512021</v>
      </c>
      <c r="C286" s="2" t="n">
        <v>-0.0332772831192354</v>
      </c>
    </row>
    <row r="287" customFormat="false" ht="15" hidden="false" customHeight="false" outlineLevel="0" collapsed="false">
      <c r="A287" s="2" t="n">
        <v>279</v>
      </c>
      <c r="B287" s="2" t="n">
        <v>-0.0641282697531666</v>
      </c>
      <c r="C287" s="2" t="n">
        <v>-0.0456176777728079</v>
      </c>
    </row>
    <row r="288" customFormat="false" ht="15" hidden="false" customHeight="false" outlineLevel="0" collapsed="false">
      <c r="A288" s="2" t="n">
        <v>280</v>
      </c>
      <c r="B288" s="2" t="n">
        <v>0.114391391921261</v>
      </c>
      <c r="C288" s="2" t="n">
        <v>0.0183859501048197</v>
      </c>
    </row>
    <row r="289" customFormat="false" ht="15" hidden="false" customHeight="false" outlineLevel="0" collapsed="false">
      <c r="A289" s="2" t="n">
        <v>281</v>
      </c>
      <c r="B289" s="2" t="n">
        <v>-0.133109089544354</v>
      </c>
      <c r="C289" s="2" t="n">
        <v>-0.0422120657548499</v>
      </c>
    </row>
    <row r="290" customFormat="false" ht="15" hidden="false" customHeight="false" outlineLevel="0" collapsed="false">
      <c r="A290" s="2" t="n">
        <v>282</v>
      </c>
      <c r="B290" s="2" t="n">
        <v>-0.0380751021343307</v>
      </c>
      <c r="C290" s="2" t="n">
        <v>-0.0405572803066422</v>
      </c>
    </row>
    <row r="291" customFormat="false" ht="15" hidden="false" customHeight="false" outlineLevel="0" collapsed="false">
      <c r="A291" s="2" t="n">
        <v>283</v>
      </c>
      <c r="B291" s="2" t="n">
        <v>0.23192975465826</v>
      </c>
      <c r="C291" s="2" t="n">
        <v>0.0684375336793187</v>
      </c>
    </row>
    <row r="292" customFormat="false" ht="15" hidden="false" customHeight="false" outlineLevel="0" collapsed="false">
      <c r="A292" s="2" t="n">
        <v>284</v>
      </c>
      <c r="B292" s="2" t="n">
        <v>-0.08875432537254</v>
      </c>
      <c r="C292" s="2" t="n">
        <v>0.00556079005857525</v>
      </c>
    </row>
    <row r="293" customFormat="false" ht="15" hidden="false" customHeight="false" outlineLevel="0" collapsed="false">
      <c r="A293" s="2" t="n">
        <v>285</v>
      </c>
      <c r="B293" s="2" t="n">
        <v>-0.135417426653416</v>
      </c>
      <c r="C293" s="2" t="n">
        <v>-0.0508304966262212</v>
      </c>
    </row>
    <row r="294" customFormat="false" ht="15" hidden="false" customHeight="false" outlineLevel="0" collapsed="false">
      <c r="A294" s="2" t="n">
        <v>286</v>
      </c>
      <c r="B294" s="2" t="n">
        <v>-0.127803228048719</v>
      </c>
      <c r="C294" s="2" t="n">
        <v>-0.0816195891952204</v>
      </c>
    </row>
    <row r="295" customFormat="false" ht="15" hidden="false" customHeight="false" outlineLevel="0" collapsed="false">
      <c r="A295" s="2" t="n">
        <v>287</v>
      </c>
      <c r="B295" s="2" t="n">
        <v>-0.0570142343779269</v>
      </c>
      <c r="C295" s="2" t="n">
        <v>-0.071777447268303</v>
      </c>
    </row>
    <row r="296" customFormat="false" ht="15" hidden="false" customHeight="false" outlineLevel="0" collapsed="false">
      <c r="A296" s="2" t="n">
        <v>288</v>
      </c>
      <c r="B296" s="2" t="n">
        <v>-0.168292214508907</v>
      </c>
      <c r="C296" s="2" t="n">
        <v>-0.110383354164544</v>
      </c>
    </row>
    <row r="297" customFormat="false" ht="15" hidden="false" customHeight="false" outlineLevel="0" collapsed="false">
      <c r="A297" s="2" t="n">
        <v>289</v>
      </c>
      <c r="B297" s="2" t="n">
        <v>0.0942930376194616</v>
      </c>
      <c r="C297" s="2" t="n">
        <v>-0.028512797450942</v>
      </c>
    </row>
    <row r="298" customFormat="false" ht="15" hidden="false" customHeight="false" outlineLevel="0" collapsed="false">
      <c r="A298" s="2" t="n">
        <v>290</v>
      </c>
      <c r="B298" s="2" t="n">
        <v>-0.118784433308737</v>
      </c>
      <c r="C298" s="2" t="n">
        <v>-0.0646214517940601</v>
      </c>
    </row>
    <row r="299" customFormat="false" ht="15" hidden="false" customHeight="false" outlineLevel="0" collapsed="false">
      <c r="A299" s="2" t="n">
        <v>291</v>
      </c>
      <c r="B299" s="2" t="n">
        <v>0.107820384442939</v>
      </c>
      <c r="C299" s="2" t="n">
        <v>0.00435528270073964</v>
      </c>
    </row>
    <row r="300" customFormat="false" ht="15" hidden="false" customHeight="false" outlineLevel="0" collapsed="false">
      <c r="A300" s="2" t="n">
        <v>292</v>
      </c>
      <c r="B300" s="2" t="n">
        <v>-0.0478200616294432</v>
      </c>
      <c r="C300" s="2" t="n">
        <v>-0.0165148550313335</v>
      </c>
    </row>
    <row r="301" customFormat="false" ht="15" hidden="false" customHeight="false" outlineLevel="0" collapsed="false">
      <c r="A301" s="2" t="n">
        <v>293</v>
      </c>
      <c r="B301" s="2" t="n">
        <v>0.140164211730122</v>
      </c>
      <c r="C301" s="2" t="n">
        <v>0.0461567716732485</v>
      </c>
    </row>
    <row r="302" customFormat="false" ht="15" hidden="false" customHeight="false" outlineLevel="0" collapsed="false">
      <c r="A302" s="2" t="n">
        <v>294</v>
      </c>
      <c r="B302" s="2" t="n">
        <v>0.0268796467999728</v>
      </c>
      <c r="C302" s="2" t="n">
        <v>0.0384459217239382</v>
      </c>
    </row>
    <row r="303" customFormat="false" ht="15" hidden="false" customHeight="false" outlineLevel="0" collapsed="false">
      <c r="A303" s="2" t="n">
        <v>295</v>
      </c>
      <c r="B303" s="2" t="n">
        <v>0.0710427884849225</v>
      </c>
      <c r="C303" s="2" t="n">
        <v>0.0514846684283319</v>
      </c>
    </row>
    <row r="304" customFormat="false" ht="15" hidden="false" customHeight="false" outlineLevel="0" collapsed="false">
      <c r="A304" s="2" t="n">
        <v>296</v>
      </c>
      <c r="B304" s="2" t="n">
        <v>0.0175338260202327</v>
      </c>
      <c r="C304" s="2" t="n">
        <v>0.0379043314650922</v>
      </c>
    </row>
    <row r="305" customFormat="false" ht="15" hidden="false" customHeight="false" outlineLevel="0" collapsed="false">
      <c r="A305" s="2" t="n">
        <v>297</v>
      </c>
      <c r="B305" s="2" t="n">
        <v>-0.101704133474126</v>
      </c>
      <c r="C305" s="2" t="n">
        <v>-0.0179390545105951</v>
      </c>
    </row>
    <row r="306" customFormat="false" ht="15" hidden="false" customHeight="false" outlineLevel="0" collapsed="false">
      <c r="A306" s="2" t="n">
        <v>298</v>
      </c>
      <c r="B306" s="2" t="n">
        <v>0.137257593845336</v>
      </c>
      <c r="C306" s="2" t="n">
        <v>0.0441396048317773</v>
      </c>
    </row>
    <row r="307" customFormat="false" ht="15" hidden="false" customHeight="false" outlineLevel="0" collapsed="false">
      <c r="A307" s="2" t="n">
        <v>299</v>
      </c>
      <c r="B307" s="2" t="n">
        <v>-0.215886066958201</v>
      </c>
      <c r="C307" s="2" t="n">
        <v>-0.059870663884214</v>
      </c>
    </row>
    <row r="308" customFormat="false" ht="15" hidden="false" customHeight="false" outlineLevel="0" collapsed="false">
      <c r="A308" s="2" t="n">
        <v>300</v>
      </c>
      <c r="B308" s="2" t="n">
        <v>-0.0466573495241857</v>
      </c>
      <c r="C308" s="2" t="n">
        <v>-0.0545853381402026</v>
      </c>
    </row>
    <row r="309" customFormat="false" ht="15" hidden="false" customHeight="false" outlineLevel="0" collapsed="false">
      <c r="A309" s="2" t="n">
        <v>301</v>
      </c>
      <c r="B309" s="2" t="n">
        <v>0.0729951958892238</v>
      </c>
      <c r="C309" s="2" t="n">
        <v>-0.00355312452843207</v>
      </c>
    </row>
    <row r="310" customFormat="false" ht="15" hidden="false" customHeight="false" outlineLevel="0" collapsed="false">
      <c r="A310" s="2" t="n">
        <v>302</v>
      </c>
      <c r="B310" s="2" t="n">
        <v>-0.0806663167601783</v>
      </c>
      <c r="C310" s="2" t="n">
        <v>-0.0343984014211306</v>
      </c>
    </row>
    <row r="311" customFormat="false" ht="15" hidden="false" customHeight="false" outlineLevel="0" collapsed="false">
      <c r="A311" s="2" t="n">
        <v>303</v>
      </c>
      <c r="B311" s="2" t="n">
        <v>0.083687952325741</v>
      </c>
      <c r="C311" s="2" t="n">
        <v>0.0128361400776181</v>
      </c>
    </row>
    <row r="312" customFormat="false" ht="15" hidden="false" customHeight="false" outlineLevel="0" collapsed="false">
      <c r="A312" s="2" t="n">
        <v>304</v>
      </c>
      <c r="B312" s="2" t="n">
        <v>0.0617411588657253</v>
      </c>
      <c r="C312" s="2" t="n">
        <v>0.032398147592861</v>
      </c>
    </row>
    <row r="313" customFormat="false" ht="15" hidden="false" customHeight="false" outlineLevel="0" collapsed="false">
      <c r="A313" s="2" t="n">
        <v>305</v>
      </c>
      <c r="B313" s="2" t="n">
        <v>0.0907341468751881</v>
      </c>
      <c r="C313" s="2" t="n">
        <v>0.0557325473057918</v>
      </c>
    </row>
    <row r="314" customFormat="false" ht="15" hidden="false" customHeight="false" outlineLevel="0" collapsed="false">
      <c r="A314" s="2" t="n">
        <v>306</v>
      </c>
      <c r="B314" s="2" t="n">
        <v>-0.0610669883880525</v>
      </c>
      <c r="C314" s="2" t="n">
        <v>0.00901273302825411</v>
      </c>
    </row>
    <row r="315" customFormat="false" ht="15" hidden="false" customHeight="false" outlineLevel="0" collapsed="false">
      <c r="A315" s="2" t="n">
        <v>307</v>
      </c>
      <c r="B315" s="2" t="n">
        <v>-0.0763507960322455</v>
      </c>
      <c r="C315" s="2" t="n">
        <v>-0.0251326785959457</v>
      </c>
    </row>
    <row r="316" customFormat="false" ht="15" hidden="false" customHeight="false" outlineLevel="0" collapsed="false">
      <c r="A316" s="2" t="n">
        <v>308</v>
      </c>
      <c r="B316" s="2" t="n">
        <v>0.0483947075137099</v>
      </c>
      <c r="C316" s="2" t="n">
        <v>0.00427827584791653</v>
      </c>
    </row>
    <row r="317" customFormat="false" ht="15" hidden="false" customHeight="false" outlineLevel="0" collapsed="false">
      <c r="A317" s="2" t="n">
        <v>309</v>
      </c>
      <c r="B317" s="2" t="n">
        <v>-0.025948167628917</v>
      </c>
      <c r="C317" s="2" t="n">
        <v>-0.00781230154281688</v>
      </c>
    </row>
    <row r="318" customFormat="false" ht="15" hidden="false" customHeight="false" outlineLevel="0" collapsed="false">
      <c r="A318" s="2" t="n">
        <v>310</v>
      </c>
      <c r="B318" s="2" t="n">
        <v>0.175341980119523</v>
      </c>
      <c r="C318" s="2" t="n">
        <v>0.0654494111221191</v>
      </c>
    </row>
    <row r="319" customFormat="false" ht="15" hidden="false" customHeight="false" outlineLevel="0" collapsed="false">
      <c r="A319" s="2" t="n">
        <v>311</v>
      </c>
      <c r="B319" s="2" t="n">
        <v>0.0256426356919472</v>
      </c>
      <c r="C319" s="2" t="n">
        <v>0.0495267009500503</v>
      </c>
    </row>
    <row r="320" customFormat="false" ht="15" hidden="false" customHeight="false" outlineLevel="0" collapsed="false">
      <c r="A320" s="2" t="n">
        <v>312</v>
      </c>
      <c r="B320" s="2" t="n">
        <v>0.0634039657364493</v>
      </c>
      <c r="C320" s="2" t="n">
        <v>0.0550776068646099</v>
      </c>
    </row>
    <row r="321" customFormat="false" ht="15" hidden="false" customHeight="false" outlineLevel="0" collapsed="false">
      <c r="A321" s="2" t="n">
        <v>313</v>
      </c>
      <c r="B321" s="2" t="n">
        <v>-0.0027676652507281</v>
      </c>
      <c r="C321" s="2" t="n">
        <v>0.0319394980184747</v>
      </c>
    </row>
    <row r="322" customFormat="false" ht="15" hidden="false" customHeight="false" outlineLevel="0" collapsed="false">
      <c r="A322" s="2" t="n">
        <v>314</v>
      </c>
      <c r="B322" s="2" t="n">
        <v>0.103543210139224</v>
      </c>
      <c r="C322" s="2" t="n">
        <v>0.0605809828667746</v>
      </c>
    </row>
    <row r="323" customFormat="false" ht="15" hidden="false" customHeight="false" outlineLevel="0" collapsed="false">
      <c r="A323" s="2" t="n">
        <v>315</v>
      </c>
      <c r="B323" s="2" t="n">
        <v>-0.0475877549948829</v>
      </c>
      <c r="C323" s="2" t="n">
        <v>0.0173134877221116</v>
      </c>
    </row>
    <row r="324" customFormat="false" ht="15" hidden="false" customHeight="false" outlineLevel="0" collapsed="false">
      <c r="A324" s="2" t="n">
        <v>316</v>
      </c>
      <c r="B324" s="2" t="n">
        <v>0.126425416841874</v>
      </c>
      <c r="C324" s="2" t="n">
        <v>0.0609582593700164</v>
      </c>
    </row>
    <row r="325" customFormat="false" ht="15" hidden="false" customHeight="false" outlineLevel="0" collapsed="false">
      <c r="A325" s="2" t="n">
        <v>317</v>
      </c>
      <c r="B325" s="2" t="n">
        <v>-0.00595896670910423</v>
      </c>
      <c r="C325" s="2" t="n">
        <v>0.0341913689383682</v>
      </c>
    </row>
    <row r="326" customFormat="false" ht="15" hidden="false" customHeight="false" outlineLevel="0" collapsed="false">
      <c r="A326" s="2" t="n">
        <v>318</v>
      </c>
      <c r="B326" s="2" t="n">
        <v>-0.067730189359519</v>
      </c>
      <c r="C326" s="2" t="n">
        <v>-0.00657725438078669</v>
      </c>
    </row>
    <row r="327" customFormat="false" ht="15" hidden="false" customHeight="false" outlineLevel="0" collapsed="false">
      <c r="A327" s="2" t="n">
        <v>319</v>
      </c>
      <c r="B327" s="2" t="n">
        <v>0.0318653232632475</v>
      </c>
      <c r="C327" s="2" t="n">
        <v>0.00879977667682699</v>
      </c>
    </row>
    <row r="328" customFormat="false" ht="15" hidden="false" customHeight="false" outlineLevel="0" collapsed="false">
      <c r="A328" s="2" t="n">
        <v>320</v>
      </c>
      <c r="B328" s="2" t="n">
        <v>-0.0380057611651699</v>
      </c>
      <c r="C328" s="2" t="n">
        <v>-0.00992243845997176</v>
      </c>
    </row>
    <row r="329" customFormat="false" ht="15" hidden="false" customHeight="false" outlineLevel="0" collapsed="false">
      <c r="A329" s="2" t="n">
        <v>321</v>
      </c>
      <c r="B329" s="2" t="n">
        <v>0.22055798705214</v>
      </c>
      <c r="C329" s="2" t="n">
        <v>0.0822697317448727</v>
      </c>
    </row>
    <row r="330" customFormat="false" ht="15" hidden="false" customHeight="false" outlineLevel="0" collapsed="false">
      <c r="A330" s="2" t="n">
        <v>322</v>
      </c>
      <c r="B330" s="2" t="n">
        <v>0.115362094746506</v>
      </c>
      <c r="C330" s="2" t="n">
        <v>0.0955066769455259</v>
      </c>
    </row>
    <row r="331" customFormat="false" ht="15" hidden="false" customHeight="false" outlineLevel="0" collapsed="false">
      <c r="A331" s="2" t="n">
        <v>323</v>
      </c>
      <c r="B331" s="2" t="n">
        <v>0.0418913480747372</v>
      </c>
      <c r="C331" s="2" t="n">
        <v>0.0740605453972104</v>
      </c>
    </row>
    <row r="332" customFormat="false" ht="15" hidden="false" customHeight="false" outlineLevel="0" collapsed="false">
      <c r="A332" s="2" t="n">
        <v>324</v>
      </c>
      <c r="B332" s="2" t="n">
        <v>-0.0039672719476213</v>
      </c>
      <c r="C332" s="2" t="n">
        <v>0.0428494184592777</v>
      </c>
    </row>
    <row r="333" customFormat="false" ht="15" hidden="false" customHeight="false" outlineLevel="0" collapsed="false">
      <c r="A333" s="2" t="n">
        <v>325</v>
      </c>
      <c r="B333" s="2" t="n">
        <v>-0.0348522801969205</v>
      </c>
      <c r="C333" s="2" t="n">
        <v>0.0117687389967984</v>
      </c>
    </row>
    <row r="334" customFormat="false" ht="15" hidden="false" customHeight="false" outlineLevel="0" collapsed="false">
      <c r="A334" s="2" t="n">
        <v>326</v>
      </c>
      <c r="B334" s="2" t="n">
        <v>-0.0266341199216854</v>
      </c>
      <c r="C334" s="2" t="n">
        <v>-0.00359240457059511</v>
      </c>
    </row>
    <row r="335" customFormat="false" ht="15" hidden="false" customHeight="false" outlineLevel="0" collapsed="false">
      <c r="A335" s="2" t="n">
        <v>327</v>
      </c>
      <c r="B335" s="2" t="n">
        <v>0.0224181434123698</v>
      </c>
      <c r="C335" s="2" t="n">
        <v>0.00681181462259087</v>
      </c>
    </row>
    <row r="336" customFormat="false" ht="15" hidden="false" customHeight="false" outlineLevel="0" collapsed="false">
      <c r="A336" s="2" t="n">
        <v>328</v>
      </c>
      <c r="B336" s="2" t="n">
        <v>-0.0575338068041472</v>
      </c>
      <c r="C336" s="2" t="n">
        <v>-0.0189264339481044</v>
      </c>
    </row>
    <row r="337" customFormat="false" ht="15" hidden="false" customHeight="false" outlineLevel="0" collapsed="false">
      <c r="A337" s="2" t="n">
        <v>329</v>
      </c>
      <c r="B337" s="2" t="n">
        <v>0.0830353148015713</v>
      </c>
      <c r="C337" s="2" t="n">
        <v>0.0218582655517659</v>
      </c>
    </row>
    <row r="338" customFormat="false" ht="15" hidden="false" customHeight="false" outlineLevel="0" collapsed="false">
      <c r="A338" s="2" t="n">
        <v>330</v>
      </c>
      <c r="B338" s="2" t="n">
        <v>-0.0469394392423576</v>
      </c>
      <c r="C338" s="2" t="n">
        <v>-0.00566081636588348</v>
      </c>
    </row>
    <row r="339" customFormat="false" ht="15" hidden="false" customHeight="false" outlineLevel="0" collapsed="false">
      <c r="A339" s="2" t="n">
        <v>331</v>
      </c>
      <c r="B339" s="2" t="n">
        <v>-0.14996054046753</v>
      </c>
      <c r="C339" s="2" t="n">
        <v>-0.0633807060065419</v>
      </c>
    </row>
    <row r="340" customFormat="false" ht="15" hidden="false" customHeight="false" outlineLevel="0" collapsed="false">
      <c r="A340" s="2" t="n">
        <v>332</v>
      </c>
      <c r="B340" s="2" t="n">
        <v>-0.0846583792913209</v>
      </c>
      <c r="C340" s="2" t="n">
        <v>-0.0718917753204535</v>
      </c>
    </row>
    <row r="341" customFormat="false" ht="15" hidden="false" customHeight="false" outlineLevel="0" collapsed="false">
      <c r="A341" s="2" t="n">
        <v>333</v>
      </c>
      <c r="B341" s="2" t="n">
        <v>-0.0278257366727768</v>
      </c>
      <c r="C341" s="2" t="n">
        <v>-0.0542653598613828</v>
      </c>
    </row>
    <row r="342" customFormat="false" ht="15" hidden="false" customHeight="false" outlineLevel="0" collapsed="false">
      <c r="A342" s="2" t="n">
        <v>334</v>
      </c>
      <c r="B342" s="2" t="n">
        <v>0.0522861462005088</v>
      </c>
      <c r="C342" s="2" t="n">
        <v>-0.0116447574366262</v>
      </c>
    </row>
    <row r="343" customFormat="false" ht="15" hidden="false" customHeight="false" outlineLevel="0" collapsed="false">
      <c r="A343" s="2" t="n">
        <v>335</v>
      </c>
      <c r="B343" s="2" t="n">
        <v>-0.106617698822898</v>
      </c>
      <c r="C343" s="2" t="n">
        <v>-0.0496339339911349</v>
      </c>
    </row>
    <row r="344" customFormat="false" ht="15" hidden="false" customHeight="false" outlineLevel="0" collapsed="false">
      <c r="A344" s="2" t="n">
        <v>336</v>
      </c>
      <c r="B344" s="2" t="n">
        <v>0.135575336675094</v>
      </c>
      <c r="C344" s="2" t="n">
        <v>0.0244497742753565</v>
      </c>
    </row>
    <row r="345" customFormat="false" ht="15" hidden="false" customHeight="false" outlineLevel="0" collapsed="false">
      <c r="A345" s="2" t="n">
        <v>337</v>
      </c>
      <c r="B345" s="2" t="n">
        <v>0.123965588204401</v>
      </c>
      <c r="C345" s="2" t="n">
        <v>0.0642560998469742</v>
      </c>
    </row>
    <row r="346" customFormat="false" ht="15" hidden="false" customHeight="false" outlineLevel="0" collapsed="false">
      <c r="A346" s="2" t="n">
        <v>338</v>
      </c>
      <c r="B346" s="2" t="n">
        <v>-0.086237149050122</v>
      </c>
      <c r="C346" s="2" t="n">
        <v>0.00405880028813572</v>
      </c>
    </row>
    <row r="347" customFormat="false" ht="15" hidden="false" customHeight="false" outlineLevel="0" collapsed="false">
      <c r="A347" s="2" t="n">
        <v>339</v>
      </c>
      <c r="B347" s="2" t="n">
        <v>-0.00520417840903996</v>
      </c>
      <c r="C347" s="2" t="n">
        <v>0.000353608809265447</v>
      </c>
    </row>
    <row r="348" customFormat="false" ht="15" hidden="false" customHeight="false" outlineLevel="0" collapsed="false">
      <c r="A348" s="2" t="n">
        <v>340</v>
      </c>
      <c r="B348" s="2" t="n">
        <v>0.142988628571773</v>
      </c>
      <c r="C348" s="2" t="n">
        <v>0.0574076167142687</v>
      </c>
    </row>
    <row r="349" customFormat="false" ht="15" hidden="false" customHeight="false" outlineLevel="0" collapsed="false">
      <c r="A349" s="2" t="n">
        <v>341</v>
      </c>
      <c r="B349" s="2" t="n">
        <v>0.0283373702737981</v>
      </c>
      <c r="C349" s="2" t="n">
        <v>0.0457795181380804</v>
      </c>
    </row>
    <row r="350" customFormat="false" ht="15" hidden="false" customHeight="false" outlineLevel="0" collapsed="false">
      <c r="A350" s="2" t="n">
        <v>342</v>
      </c>
      <c r="B350" s="2" t="n">
        <v>-0.19798171934985</v>
      </c>
      <c r="C350" s="2" t="n">
        <v>-0.0517249768570918</v>
      </c>
    </row>
    <row r="351" customFormat="false" ht="15" hidden="false" customHeight="false" outlineLevel="0" collapsed="false">
      <c r="A351" s="2" t="n">
        <v>343</v>
      </c>
      <c r="B351" s="2" t="n">
        <v>0.279177079576641</v>
      </c>
      <c r="C351" s="2" t="n">
        <v>0.0806358457164015</v>
      </c>
    </row>
    <row r="352" customFormat="false" ht="15" hidden="false" customHeight="false" outlineLevel="0" collapsed="false">
      <c r="A352" s="2" t="n">
        <v>344</v>
      </c>
      <c r="B352" s="2" t="n">
        <v>-0.074066343538937</v>
      </c>
      <c r="C352" s="2" t="n">
        <v>0.0187549700142661</v>
      </c>
    </row>
    <row r="353" customFormat="false" ht="15" hidden="false" customHeight="false" outlineLevel="0" collapsed="false">
      <c r="A353" s="2" t="n">
        <v>345</v>
      </c>
      <c r="B353" s="2" t="n">
        <v>-0.00101383899662774</v>
      </c>
      <c r="C353" s="2" t="n">
        <v>0.0108474464099086</v>
      </c>
    </row>
    <row r="354" customFormat="false" ht="15" hidden="false" customHeight="false" outlineLevel="0" collapsed="false">
      <c r="A354" s="2" t="n">
        <v>346</v>
      </c>
      <c r="B354" s="2" t="n">
        <v>0.112754457924717</v>
      </c>
      <c r="C354" s="2" t="n">
        <v>0.0516102510158319</v>
      </c>
    </row>
    <row r="355" customFormat="false" ht="15" hidden="false" customHeight="false" outlineLevel="0" collapsed="false">
      <c r="A355" s="2" t="n">
        <v>347</v>
      </c>
      <c r="B355" s="2" t="n">
        <v>0.190156078398505</v>
      </c>
      <c r="C355" s="2" t="n">
        <v>0.107028581968901</v>
      </c>
    </row>
    <row r="356" customFormat="false" ht="15" hidden="false" customHeight="false" outlineLevel="0" collapsed="false">
      <c r="A356" s="2" t="n">
        <v>348</v>
      </c>
      <c r="B356" s="2" t="n">
        <v>-0.0964176475628096</v>
      </c>
      <c r="C356" s="2" t="n">
        <v>0.0256500901562169</v>
      </c>
    </row>
    <row r="357" customFormat="false" ht="15" hidden="false" customHeight="false" outlineLevel="0" collapsed="false">
      <c r="A357" s="2" t="n">
        <v>349</v>
      </c>
      <c r="B357" s="2" t="n">
        <v>0.132494911834922</v>
      </c>
      <c r="C357" s="2" t="n">
        <v>0.068388018827699</v>
      </c>
    </row>
    <row r="358" customFormat="false" ht="15" hidden="false" customHeight="false" outlineLevel="0" collapsed="false">
      <c r="A358" s="2" t="n">
        <v>350</v>
      </c>
      <c r="B358" s="2" t="n">
        <v>0.0409017376328417</v>
      </c>
      <c r="C358" s="2" t="n">
        <v>0.0573935063497561</v>
      </c>
    </row>
    <row r="359" customFormat="false" ht="15" hidden="false" customHeight="false" outlineLevel="0" collapsed="false">
      <c r="A359" s="2" t="n">
        <v>351</v>
      </c>
      <c r="B359" s="2" t="n">
        <v>0.0333139041749283</v>
      </c>
      <c r="C359" s="2" t="n">
        <v>0.047761665479825</v>
      </c>
    </row>
    <row r="360" customFormat="false" ht="15" hidden="false" customHeight="false" outlineLevel="0" collapsed="false">
      <c r="A360" s="2" t="n">
        <v>352</v>
      </c>
      <c r="B360" s="2" t="n">
        <v>0.153056469746621</v>
      </c>
      <c r="C360" s="2" t="n">
        <v>0.0898795871865432</v>
      </c>
    </row>
    <row r="361" customFormat="false" ht="15" hidden="false" customHeight="false" outlineLevel="0" collapsed="false">
      <c r="A361" s="2" t="n">
        <v>353</v>
      </c>
      <c r="B361" s="2" t="n">
        <v>0.0259652305774311</v>
      </c>
      <c r="C361" s="2" t="n">
        <v>0.0643138445428984</v>
      </c>
    </row>
    <row r="362" customFormat="false" ht="15" hidden="false" customHeight="false" outlineLevel="0" collapsed="false">
      <c r="A362" s="2" t="n">
        <v>354</v>
      </c>
      <c r="B362" s="2" t="n">
        <v>-0.0329498721166495</v>
      </c>
      <c r="C362" s="2" t="n">
        <v>0.0254083578790792</v>
      </c>
    </row>
    <row r="363" customFormat="false" ht="15" hidden="false" customHeight="false" outlineLevel="0" collapsed="false">
      <c r="A363" s="2" t="n">
        <v>355</v>
      </c>
      <c r="B363" s="2" t="n">
        <v>-0.00600434921606287</v>
      </c>
      <c r="C363" s="2" t="n">
        <v>0.0128432750410224</v>
      </c>
    </row>
    <row r="364" customFormat="false" ht="15" hidden="false" customHeight="false" outlineLevel="0" collapsed="false">
      <c r="A364" s="2" t="n">
        <v>356</v>
      </c>
      <c r="B364" s="2" t="n">
        <v>-0.150695760584949</v>
      </c>
      <c r="C364" s="2" t="n">
        <v>-0.0525723392093663</v>
      </c>
    </row>
    <row r="365" customFormat="false" ht="15" hidden="false" customHeight="false" outlineLevel="0" collapsed="false">
      <c r="A365" s="2" t="n">
        <v>357</v>
      </c>
      <c r="B365" s="2" t="n">
        <v>-0.0141364779336186</v>
      </c>
      <c r="C365" s="2" t="n">
        <v>-0.0371979946990672</v>
      </c>
    </row>
    <row r="366" customFormat="false" ht="15" hidden="false" customHeight="false" outlineLevel="0" collapsed="false">
      <c r="A366" s="2" t="n">
        <v>358</v>
      </c>
      <c r="B366" s="2" t="n">
        <v>-0.0574903207835334</v>
      </c>
      <c r="C366" s="2" t="n">
        <v>-0.0453149251328537</v>
      </c>
    </row>
    <row r="367" customFormat="false" ht="15" hidden="false" customHeight="false" outlineLevel="0" collapsed="false">
      <c r="A367" s="2" t="n">
        <v>359</v>
      </c>
      <c r="B367" s="2" t="n">
        <v>0.0144567674036626</v>
      </c>
      <c r="C367" s="2" t="n">
        <v>-0.0214062481182472</v>
      </c>
    </row>
    <row r="368" customFormat="false" ht="15" hidden="false" customHeight="false" outlineLevel="0" collapsed="false">
      <c r="A368" s="2" t="n">
        <v>360</v>
      </c>
      <c r="B368" s="2" t="n">
        <v>0.0504528890740181</v>
      </c>
      <c r="C368" s="2" t="n">
        <v>0.00733740675865895</v>
      </c>
    </row>
    <row r="369" customFormat="false" ht="15" hidden="false" customHeight="false" outlineLevel="0" collapsed="false">
      <c r="A369" s="2" t="n">
        <v>361</v>
      </c>
      <c r="B369" s="2" t="n">
        <v>-0.118176647433546</v>
      </c>
      <c r="C369" s="2" t="n">
        <v>-0.0428682149182231</v>
      </c>
    </row>
    <row r="370" customFormat="false" ht="15" hidden="false" customHeight="false" outlineLevel="0" collapsed="false">
      <c r="A370" s="2" t="n">
        <v>362</v>
      </c>
      <c r="B370" s="2" t="n">
        <v>-0.153509242791744</v>
      </c>
      <c r="C370" s="2" t="n">
        <v>-0.0871246260676313</v>
      </c>
    </row>
    <row r="371" customFormat="false" ht="15" hidden="false" customHeight="false" outlineLevel="0" collapsed="false">
      <c r="A371" s="2" t="n">
        <v>363</v>
      </c>
      <c r="B371" s="2" t="n">
        <v>-0.0352910259062093</v>
      </c>
      <c r="C371" s="2" t="n">
        <v>-0.0663911860030625</v>
      </c>
    </row>
    <row r="372" customFormat="false" ht="15" hidden="false" customHeight="false" outlineLevel="0" collapsed="false">
      <c r="A372" s="2" t="n">
        <v>364</v>
      </c>
      <c r="B372" s="2" t="n">
        <v>0.0803522593658922</v>
      </c>
      <c r="C372" s="2" t="n">
        <v>-0.00769380785548062</v>
      </c>
    </row>
    <row r="373" customFormat="false" ht="15" hidden="false" customHeight="false" outlineLevel="0" collapsed="false">
      <c r="A373" s="2" t="n">
        <v>365</v>
      </c>
      <c r="B373" s="2" t="n">
        <v>0.272754276275493</v>
      </c>
      <c r="C373" s="2" t="n">
        <v>0.104485425796909</v>
      </c>
    </row>
    <row r="374" customFormat="false" ht="15" hidden="false" customHeight="false" outlineLevel="0" collapsed="false">
      <c r="A374" s="2" t="n">
        <v>366</v>
      </c>
      <c r="B374" s="2" t="n">
        <v>-0.0311031331866756</v>
      </c>
      <c r="C374" s="2" t="n">
        <v>0.0502500022034751</v>
      </c>
    </row>
    <row r="375" customFormat="false" ht="15" hidden="false" customHeight="false" outlineLevel="0" collapsed="false">
      <c r="A375" s="2" t="n">
        <v>367</v>
      </c>
      <c r="B375" s="2" t="n">
        <v>0.211940212993071</v>
      </c>
      <c r="C375" s="2" t="n">
        <v>0.114926086519314</v>
      </c>
    </row>
    <row r="376" customFormat="false" ht="15" hidden="false" customHeight="false" outlineLevel="0" collapsed="false">
      <c r="A376" s="2" t="n">
        <v>368</v>
      </c>
      <c r="B376" s="2" t="n">
        <v>-0.00773694578973211</v>
      </c>
      <c r="C376" s="2" t="n">
        <v>0.0658608735956952</v>
      </c>
    </row>
    <row r="377" customFormat="false" ht="15" hidden="false" customHeight="false" outlineLevel="0" collapsed="false">
      <c r="A377" s="2" t="n">
        <v>369</v>
      </c>
      <c r="B377" s="2" t="n">
        <v>0.011001919960818</v>
      </c>
      <c r="C377" s="2" t="n">
        <v>0.0439172921417443</v>
      </c>
    </row>
    <row r="378" customFormat="false" ht="15" hidden="false" customHeight="false" outlineLevel="0" collapsed="false">
      <c r="A378" s="2" t="n">
        <v>370</v>
      </c>
      <c r="B378" s="2" t="n">
        <v>-0.054791673853991</v>
      </c>
      <c r="C378" s="2" t="n">
        <v>0.00443370574345021</v>
      </c>
    </row>
    <row r="379" customFormat="false" ht="15" hidden="false" customHeight="false" outlineLevel="0" collapsed="false">
      <c r="A379" s="2" t="n">
        <v>371</v>
      </c>
      <c r="B379" s="2" t="n">
        <v>-0.0208028349715594</v>
      </c>
      <c r="C379" s="2" t="n">
        <v>-0.00566091054255361</v>
      </c>
    </row>
    <row r="380" customFormat="false" ht="15" hidden="false" customHeight="false" outlineLevel="0" collapsed="false">
      <c r="A380" s="2" t="n">
        <v>372</v>
      </c>
      <c r="B380" s="2" t="n">
        <v>-0.109491007104848</v>
      </c>
      <c r="C380" s="2" t="n">
        <v>-0.0471929491674715</v>
      </c>
    </row>
    <row r="381" customFormat="false" ht="15" hidden="false" customHeight="false" outlineLevel="0" collapsed="false">
      <c r="A381" s="2" t="n">
        <v>373</v>
      </c>
      <c r="B381" s="2" t="n">
        <v>0.102912299179889</v>
      </c>
      <c r="C381" s="2" t="n">
        <v>0.0128491501714727</v>
      </c>
    </row>
    <row r="382" customFormat="false" ht="15" hidden="false" customHeight="false" outlineLevel="0" collapsed="false">
      <c r="A382" s="2" t="n">
        <v>374</v>
      </c>
      <c r="B382" s="2" t="n">
        <v>-0.0100928149736943</v>
      </c>
      <c r="C382" s="2" t="n">
        <v>0.00367236411340591</v>
      </c>
    </row>
    <row r="383" customFormat="false" ht="15" hidden="false" customHeight="false" outlineLevel="0" collapsed="false">
      <c r="A383" s="2" t="n">
        <v>375</v>
      </c>
      <c r="B383" s="2" t="n">
        <v>0.0197687510098479</v>
      </c>
      <c r="C383" s="2" t="n">
        <v>0.0101109188719827</v>
      </c>
    </row>
    <row r="384" customFormat="false" ht="15" hidden="false" customHeight="false" outlineLevel="0" collapsed="false">
      <c r="A384" s="2" t="n">
        <v>376</v>
      </c>
      <c r="B384" s="2" t="n">
        <v>0.157260675575721</v>
      </c>
      <c r="C384" s="2" t="n">
        <v>0.0689708215534781</v>
      </c>
    </row>
    <row r="385" customFormat="false" ht="15" hidden="false" customHeight="false" outlineLevel="0" collapsed="false">
      <c r="A385" s="2" t="n">
        <v>377</v>
      </c>
      <c r="B385" s="2" t="n">
        <v>-0.0936444950917348</v>
      </c>
      <c r="C385" s="2" t="n">
        <v>0.00392469489539294</v>
      </c>
    </row>
    <row r="386" customFormat="false" ht="15" hidden="false" customHeight="false" outlineLevel="0" collapsed="false">
      <c r="A386" s="2" t="n">
        <v>378</v>
      </c>
      <c r="B386" s="2" t="n">
        <v>0.245462093921555</v>
      </c>
      <c r="C386" s="2" t="n">
        <v>0.100539654505858</v>
      </c>
    </row>
    <row r="387" customFormat="false" ht="15" hidden="false" customHeight="false" outlineLevel="0" collapsed="false">
      <c r="A387" s="2" t="n">
        <v>379</v>
      </c>
      <c r="B387" s="2" t="n">
        <v>0.0681048469588858</v>
      </c>
      <c r="C387" s="2" t="n">
        <v>0.087565731487069</v>
      </c>
    </row>
    <row r="388" customFormat="false" ht="15" hidden="false" customHeight="false" outlineLevel="0" collapsed="false">
      <c r="A388" s="2" t="n">
        <v>380</v>
      </c>
      <c r="B388" s="2" t="n">
        <v>0.0411555186605384</v>
      </c>
      <c r="C388" s="2" t="n">
        <v>0.0690016463564567</v>
      </c>
    </row>
    <row r="389" customFormat="false" ht="15" hidden="false" customHeight="false" outlineLevel="0" collapsed="false">
      <c r="A389" s="2" t="n">
        <v>381</v>
      </c>
      <c r="B389" s="2" t="n">
        <v>-0.0390950452017292</v>
      </c>
      <c r="C389" s="2" t="n">
        <v>0.0257629697331824</v>
      </c>
    </row>
    <row r="390" customFormat="false" ht="15" hidden="false" customHeight="false" outlineLevel="0" collapsed="false">
      <c r="A390" s="2" t="n">
        <v>382</v>
      </c>
      <c r="B390" s="2" t="n">
        <v>-0.0358465448125681</v>
      </c>
      <c r="C390" s="2" t="n">
        <v>0.00111916391488219</v>
      </c>
    </row>
    <row r="391" customFormat="false" ht="15" hidden="false" customHeight="false" outlineLevel="0" collapsed="false">
      <c r="A391" s="2" t="n">
        <v>383</v>
      </c>
      <c r="B391" s="2" t="n">
        <v>0.16343784144704</v>
      </c>
      <c r="C391" s="2" t="n">
        <v>0.0660466349277453</v>
      </c>
    </row>
    <row r="392" customFormat="false" ht="15" hidden="false" customHeight="false" outlineLevel="0" collapsed="false">
      <c r="A392" s="2" t="n">
        <v>384</v>
      </c>
      <c r="B392" s="2" t="n">
        <v>-0.0346361124838713</v>
      </c>
      <c r="C392" s="2" t="n">
        <v>0.0257735359630986</v>
      </c>
    </row>
    <row r="393" customFormat="false" ht="15" hidden="false" customHeight="false" outlineLevel="0" collapsed="false">
      <c r="A393" s="2" t="n">
        <v>385</v>
      </c>
      <c r="B393" s="2" t="n">
        <v>0.139001964272485</v>
      </c>
      <c r="C393" s="2" t="n">
        <v>0.0710649072868532</v>
      </c>
    </row>
    <row r="394" customFormat="false" ht="15" hidden="false" customHeight="false" outlineLevel="0" collapsed="false">
      <c r="A394" s="2" t="n">
        <v>386</v>
      </c>
      <c r="B394" s="2" t="n">
        <v>-0.0415684663347005</v>
      </c>
      <c r="C394" s="2" t="n">
        <v>0.0260115578382317</v>
      </c>
    </row>
    <row r="395" customFormat="false" ht="15" hidden="false" customHeight="false" outlineLevel="0" collapsed="false">
      <c r="A395" s="2" t="n">
        <v>387</v>
      </c>
      <c r="B395" s="2" t="n">
        <v>0.180206154358872</v>
      </c>
      <c r="C395" s="2" t="n">
        <v>0.0876893964464877</v>
      </c>
    </row>
    <row r="396" customFormat="false" ht="15" hidden="false" customHeight="false" outlineLevel="0" collapsed="false">
      <c r="A396" s="2" t="n">
        <v>388</v>
      </c>
      <c r="B396" s="2" t="n">
        <v>0.0633633457196576</v>
      </c>
      <c r="C396" s="2" t="n">
        <v>0.0779589761557557</v>
      </c>
    </row>
    <row r="397" customFormat="false" ht="15" hidden="false" customHeight="false" outlineLevel="0" collapsed="false">
      <c r="A397" s="2" t="n">
        <v>389</v>
      </c>
      <c r="B397" s="2" t="n">
        <v>0.0749697854933762</v>
      </c>
      <c r="C397" s="2" t="n">
        <v>0.0767632998908039</v>
      </c>
    </row>
    <row r="398" customFormat="false" ht="15" hidden="false" customHeight="false" outlineLevel="0" collapsed="false">
      <c r="A398" s="2" t="n">
        <v>390</v>
      </c>
      <c r="B398" s="2" t="n">
        <v>-0.0608557587977526</v>
      </c>
      <c r="C398" s="2" t="n">
        <v>0.0217156764153813</v>
      </c>
    </row>
    <row r="399" customFormat="false" ht="15" hidden="false" customHeight="false" outlineLevel="0" collapsed="false">
      <c r="A399" s="2" t="n">
        <v>391</v>
      </c>
      <c r="B399" s="2" t="n">
        <v>-0.0776626674329506</v>
      </c>
      <c r="C399" s="2" t="n">
        <v>-0.0180356611239515</v>
      </c>
    </row>
    <row r="400" customFormat="false" ht="15" hidden="false" customHeight="false" outlineLevel="0" collapsed="false">
      <c r="A400" s="2" t="n">
        <v>392</v>
      </c>
      <c r="B400" s="2" t="n">
        <v>0.0178274073524786</v>
      </c>
      <c r="C400" s="2" t="n">
        <v>-0.00369043373337947</v>
      </c>
    </row>
    <row r="401" customFormat="false" ht="15" hidden="false" customHeight="false" outlineLevel="0" collapsed="false">
      <c r="A401" s="2" t="n">
        <v>393</v>
      </c>
      <c r="B401" s="2" t="n">
        <v>-0.14904129537383</v>
      </c>
      <c r="C401" s="2" t="n">
        <v>-0.0618307783895596</v>
      </c>
    </row>
    <row r="402" customFormat="false" ht="15" hidden="false" customHeight="false" outlineLevel="0" collapsed="false">
      <c r="A402" s="2" t="n">
        <v>394</v>
      </c>
      <c r="B402" s="2" t="n">
        <v>0.133547496483856</v>
      </c>
      <c r="C402" s="2" t="n">
        <v>0.0163205315598067</v>
      </c>
    </row>
    <row r="403" customFormat="false" ht="15" hidden="false" customHeight="false" outlineLevel="0" collapsed="false">
      <c r="A403" s="2" t="n">
        <v>395</v>
      </c>
      <c r="B403" s="2" t="n">
        <v>0.0789182976159361</v>
      </c>
      <c r="C403" s="2" t="n">
        <v>0.0413596379822585</v>
      </c>
    </row>
    <row r="404" customFormat="false" ht="15" hidden="false" customHeight="false" outlineLevel="0" collapsed="false">
      <c r="A404" s="2" t="n">
        <v>396</v>
      </c>
      <c r="B404" s="2" t="n">
        <v>-0.184728511468616</v>
      </c>
      <c r="C404" s="2" t="n">
        <v>-0.0490756217980912</v>
      </c>
    </row>
    <row r="405" customFormat="false" ht="15" hidden="false" customHeight="false" outlineLevel="0" collapsed="false">
      <c r="A405" s="2" t="n">
        <v>397</v>
      </c>
      <c r="B405" s="2" t="n">
        <v>-0.120258161937187</v>
      </c>
      <c r="C405" s="2" t="n">
        <v>-0.0775486378537294</v>
      </c>
    </row>
    <row r="406" customFormat="false" ht="15" hidden="false" customHeight="false" outlineLevel="0" collapsed="false">
      <c r="A406" s="2" t="n">
        <v>398</v>
      </c>
      <c r="B406" s="2" t="n">
        <v>-0.0893091254531768</v>
      </c>
      <c r="C406" s="2" t="n">
        <v>-0.0822528328935084</v>
      </c>
    </row>
    <row r="407" customFormat="false" ht="15" hidden="false" customHeight="false" outlineLevel="0" collapsed="false">
      <c r="A407" s="2" t="n">
        <v>399</v>
      </c>
      <c r="B407" s="2" t="n">
        <v>-0.0511355198966954</v>
      </c>
      <c r="C407" s="2" t="n">
        <v>-0.0698059076947832</v>
      </c>
    </row>
    <row r="408" customFormat="false" ht="15" hidden="false" customHeight="false" outlineLevel="0" collapsed="false">
      <c r="A408" s="2" t="n">
        <v>400</v>
      </c>
      <c r="B408" s="2" t="n">
        <v>0.0218123962377714</v>
      </c>
      <c r="C408" s="2" t="n">
        <v>-0.0331585861217614</v>
      </c>
    </row>
    <row r="409" customFormat="false" ht="15" hidden="false" customHeight="false" outlineLevel="0" collapsed="false">
      <c r="A409" s="2" t="n">
        <v>401</v>
      </c>
      <c r="B409" s="2" t="n">
        <v>-0.0407915106754979</v>
      </c>
      <c r="C409" s="2" t="n">
        <v>-0.036211755943256</v>
      </c>
    </row>
    <row r="410" customFormat="false" ht="15" hidden="false" customHeight="false" outlineLevel="0" collapsed="false">
      <c r="A410" s="2" t="n">
        <v>402</v>
      </c>
      <c r="B410" s="2" t="n">
        <v>-0.0918751971609262</v>
      </c>
      <c r="C410" s="2" t="n">
        <v>-0.0584771324303241</v>
      </c>
    </row>
    <row r="411" customFormat="false" ht="15" hidden="false" customHeight="false" outlineLevel="0" collapsed="false">
      <c r="A411" s="2" t="n">
        <v>403</v>
      </c>
      <c r="B411" s="2" t="n">
        <v>0.0728840675322545</v>
      </c>
      <c r="C411" s="2" t="n">
        <v>-0.00593265244529267</v>
      </c>
    </row>
    <row r="412" customFormat="false" ht="15" hidden="false" customHeight="false" outlineLevel="0" collapsed="false">
      <c r="A412" s="2" t="n">
        <v>404</v>
      </c>
      <c r="B412" s="2" t="n">
        <v>0.0575813763528721</v>
      </c>
      <c r="C412" s="2" t="n">
        <v>0.0194729590739733</v>
      </c>
    </row>
    <row r="413" customFormat="false" ht="15" hidden="false" customHeight="false" outlineLevel="0" collapsed="false">
      <c r="A413" s="2" t="n">
        <v>405</v>
      </c>
      <c r="B413" s="2" t="n">
        <v>0.0717528232886745</v>
      </c>
      <c r="C413" s="2" t="n">
        <v>0.0403849047598537</v>
      </c>
    </row>
    <row r="414" customFormat="false" ht="15" hidden="false" customHeight="false" outlineLevel="0" collapsed="false">
      <c r="A414" s="2" t="n">
        <v>406</v>
      </c>
      <c r="B414" s="2" t="n">
        <v>-0.0563407577978144</v>
      </c>
      <c r="C414" s="2" t="n">
        <v>0.0016946397367865</v>
      </c>
    </row>
    <row r="415" customFormat="false" ht="15" hidden="false" customHeight="false" outlineLevel="0" collapsed="false">
      <c r="A415" s="2" t="n">
        <v>407</v>
      </c>
      <c r="B415" s="2" t="n">
        <v>-0.130459855612496</v>
      </c>
      <c r="C415" s="2" t="n">
        <v>-0.0511671584029263</v>
      </c>
    </row>
    <row r="416" customFormat="false" ht="15" hidden="false" customHeight="false" outlineLevel="0" collapsed="false">
      <c r="A416" s="2" t="n">
        <v>408</v>
      </c>
      <c r="B416" s="2" t="n">
        <v>-0.0661735491621342</v>
      </c>
      <c r="C416" s="2" t="n">
        <v>-0.0571697147066095</v>
      </c>
    </row>
    <row r="417" customFormat="false" ht="15" hidden="false" customHeight="false" outlineLevel="0" collapsed="false">
      <c r="A417" s="2" t="n">
        <v>409</v>
      </c>
      <c r="B417" s="2" t="n">
        <v>-0.0158744821179943</v>
      </c>
      <c r="C417" s="2" t="n">
        <v>-0.0406516216711634</v>
      </c>
    </row>
    <row r="418" customFormat="false" ht="15" hidden="false" customHeight="false" outlineLevel="0" collapsed="false">
      <c r="A418" s="2" t="n">
        <v>410</v>
      </c>
      <c r="B418" s="2" t="n">
        <v>-0.0423090358199319</v>
      </c>
      <c r="C418" s="2" t="n">
        <v>-0.0413145873306708</v>
      </c>
    </row>
    <row r="419" customFormat="false" ht="15" hidden="false" customHeight="false" outlineLevel="0" collapsed="false">
      <c r="A419" s="2" t="n">
        <v>411</v>
      </c>
      <c r="B419" s="2" t="n">
        <v>0.0198085230583422</v>
      </c>
      <c r="C419" s="2" t="n">
        <v>-0.0168653431750656</v>
      </c>
    </row>
    <row r="420" customFormat="false" ht="15" hidden="false" customHeight="false" outlineLevel="0" collapsed="false">
      <c r="A420" s="2" t="n">
        <v>412</v>
      </c>
      <c r="B420" s="2" t="n">
        <v>-0.0343964431839952</v>
      </c>
      <c r="C420" s="2" t="n">
        <v>-0.0238777831786375</v>
      </c>
    </row>
    <row r="421" customFormat="false" ht="15" hidden="false" customHeight="false" outlineLevel="0" collapsed="false">
      <c r="A421" s="2" t="n">
        <v>413</v>
      </c>
      <c r="B421" s="2" t="n">
        <v>0.0086372622354624</v>
      </c>
      <c r="C421" s="2" t="n">
        <v>-0.0108717650129975</v>
      </c>
    </row>
    <row r="422" customFormat="false" ht="15" hidden="false" customHeight="false" outlineLevel="0" collapsed="false">
      <c r="A422" s="2" t="n">
        <v>414</v>
      </c>
      <c r="B422" s="2" t="n">
        <v>0.103123918396318</v>
      </c>
      <c r="C422" s="2" t="n">
        <v>0.0347265083507287</v>
      </c>
    </row>
    <row r="423" customFormat="false" ht="15" hidden="false" customHeight="false" outlineLevel="0" collapsed="false">
      <c r="A423" s="2" t="n">
        <v>415</v>
      </c>
      <c r="B423" s="2" t="n">
        <v>0.120834378431606</v>
      </c>
      <c r="C423" s="2" t="n">
        <v>0.0691696563830798</v>
      </c>
    </row>
    <row r="424" customFormat="false" ht="15" hidden="false" customHeight="false" outlineLevel="0" collapsed="false">
      <c r="A424" s="2" t="n">
        <v>416</v>
      </c>
      <c r="B424" s="2" t="n">
        <v>-0.04822371433747</v>
      </c>
      <c r="C424" s="2" t="n">
        <v>0.0222123080948598</v>
      </c>
    </row>
    <row r="425" customFormat="false" ht="15" hidden="false" customHeight="false" outlineLevel="0" collapsed="false">
      <c r="A425" s="2" t="n">
        <v>417</v>
      </c>
      <c r="B425" s="2" t="n">
        <v>-0.170041454742474</v>
      </c>
      <c r="C425" s="2" t="n">
        <v>-0.0546891970400735</v>
      </c>
    </row>
    <row r="426" customFormat="false" ht="15" hidden="false" customHeight="false" outlineLevel="0" collapsed="false">
      <c r="A426" s="2" t="n">
        <v>418</v>
      </c>
      <c r="B426" s="2" t="n">
        <v>-0.093495838186539</v>
      </c>
      <c r="C426" s="2" t="n">
        <v>-0.0702118534986597</v>
      </c>
    </row>
    <row r="427" customFormat="false" ht="15" hidden="false" customHeight="false" outlineLevel="0" collapsed="false">
      <c r="A427" s="2" t="n">
        <v>419</v>
      </c>
      <c r="B427" s="2" t="n">
        <v>0.0312653273003593</v>
      </c>
      <c r="C427" s="2" t="n">
        <v>-0.0296209811790521</v>
      </c>
    </row>
    <row r="428" customFormat="false" ht="15" hidden="false" customHeight="false" outlineLevel="0" collapsed="false">
      <c r="A428" s="2" t="n">
        <v>420</v>
      </c>
      <c r="B428" s="2" t="n">
        <v>-0.0116938176670138</v>
      </c>
      <c r="C428" s="2" t="n">
        <v>-0.0224501157742368</v>
      </c>
    </row>
    <row r="429" customFormat="false" ht="15" hidden="false" customHeight="false" outlineLevel="0" collapsed="false">
      <c r="A429" s="2" t="n">
        <v>421</v>
      </c>
      <c r="B429" s="2" t="n">
        <v>0.0670413463272867</v>
      </c>
      <c r="C429" s="2" t="n">
        <v>0.0133464690663726</v>
      </c>
    </row>
    <row r="430" customFormat="false" ht="15" hidden="false" customHeight="false" outlineLevel="0" collapsed="false">
      <c r="A430" s="2" t="n">
        <v>422</v>
      </c>
      <c r="B430" s="2" t="n">
        <v>0.0340859364359554</v>
      </c>
      <c r="C430" s="2" t="n">
        <v>0.0216422560142057</v>
      </c>
    </row>
    <row r="431" customFormat="false" ht="15" hidden="false" customHeight="false" outlineLevel="0" collapsed="false">
      <c r="A431" s="2" t="n">
        <v>423</v>
      </c>
      <c r="B431" s="2" t="n">
        <v>0.0157036965080191</v>
      </c>
      <c r="C431" s="2" t="n">
        <v>0.0192668322117311</v>
      </c>
    </row>
    <row r="432" customFormat="false" ht="15" hidden="false" customHeight="false" outlineLevel="0" collapsed="false">
      <c r="A432" s="2" t="n">
        <v>424</v>
      </c>
      <c r="B432" s="2" t="n">
        <v>-0.0441489945141568</v>
      </c>
      <c r="C432" s="2" t="n">
        <v>-0.00609949847862409</v>
      </c>
    </row>
    <row r="433" customFormat="false" ht="15" hidden="false" customHeight="false" outlineLevel="0" collapsed="false">
      <c r="A433" s="2" t="n">
        <v>425</v>
      </c>
      <c r="B433" s="2" t="n">
        <v>-0.163622693673103</v>
      </c>
      <c r="C433" s="2" t="n">
        <v>-0.0691087765564158</v>
      </c>
    </row>
    <row r="434" customFormat="false" ht="15" hidden="false" customHeight="false" outlineLevel="0" collapsed="false">
      <c r="A434" s="2" t="n">
        <v>426</v>
      </c>
      <c r="B434" s="2" t="n">
        <v>0.0321181647540397</v>
      </c>
      <c r="C434" s="2" t="n">
        <v>-0.0286180000322336</v>
      </c>
    </row>
    <row r="435" customFormat="false" ht="15" hidden="false" customHeight="false" outlineLevel="0" collapsed="false">
      <c r="A435" s="2" t="n">
        <v>427</v>
      </c>
      <c r="B435" s="2" t="n">
        <v>0.0204822972245969</v>
      </c>
      <c r="C435" s="2" t="n">
        <v>-0.00897788112950142</v>
      </c>
    </row>
    <row r="436" customFormat="false" ht="15" hidden="false" customHeight="false" outlineLevel="0" collapsed="false">
      <c r="A436" s="2" t="n">
        <v>428</v>
      </c>
      <c r="B436" s="2" t="n">
        <v>-0.0821032579030609</v>
      </c>
      <c r="C436" s="2" t="n">
        <v>-0.0382280318389252</v>
      </c>
    </row>
    <row r="437" customFormat="false" ht="15" hidden="false" customHeight="false" outlineLevel="0" collapsed="false">
      <c r="A437" s="2" t="n">
        <v>429</v>
      </c>
      <c r="B437" s="2" t="n">
        <v>-0.151396072304469</v>
      </c>
      <c r="C437" s="2" t="n">
        <v>-0.0834952480251428</v>
      </c>
    </row>
    <row r="438" customFormat="false" ht="15" hidden="false" customHeight="false" outlineLevel="0" collapsed="false">
      <c r="A438" s="2" t="n">
        <v>430</v>
      </c>
      <c r="B438" s="2" t="n">
        <v>-0.0672177184853299</v>
      </c>
      <c r="C438" s="2" t="n">
        <v>-0.0769842362092176</v>
      </c>
    </row>
    <row r="439" customFormat="false" ht="15" hidden="false" customHeight="false" outlineLevel="0" collapsed="false">
      <c r="A439" s="2" t="n">
        <v>431</v>
      </c>
      <c r="B439" s="2" t="n">
        <v>0.0139271456579581</v>
      </c>
      <c r="C439" s="2" t="n">
        <v>-0.0406196834623473</v>
      </c>
    </row>
    <row r="440" customFormat="false" ht="15" hidden="false" customHeight="false" outlineLevel="0" collapsed="false">
      <c r="A440" s="2" t="n">
        <v>432</v>
      </c>
      <c r="B440" s="2" t="n">
        <v>0.0842368948331188</v>
      </c>
      <c r="C440" s="2" t="n">
        <v>0.00932294785583911</v>
      </c>
    </row>
    <row r="441" customFormat="false" ht="15" hidden="false" customHeight="false" outlineLevel="0" collapsed="false">
      <c r="A441" s="2" t="n">
        <v>433</v>
      </c>
      <c r="B441" s="2" t="n">
        <v>-0.0754913679770303</v>
      </c>
      <c r="C441" s="2" t="n">
        <v>-0.0246027784773087</v>
      </c>
    </row>
    <row r="442" customFormat="false" ht="15" hidden="false" customHeight="false" outlineLevel="0" collapsed="false">
      <c r="A442" s="2" t="n">
        <v>434</v>
      </c>
      <c r="B442" s="2" t="n">
        <v>-0.00703252124142756</v>
      </c>
      <c r="C442" s="2" t="n">
        <v>-0.0175746755829562</v>
      </c>
    </row>
    <row r="443" customFormat="false" ht="15" hidden="false" customHeight="false" outlineLevel="0" collapsed="false">
      <c r="A443" s="2" t="n">
        <v>435</v>
      </c>
      <c r="B443" s="2" t="n">
        <v>0.057534157596224</v>
      </c>
      <c r="C443" s="2" t="n">
        <v>0.0124688576887159</v>
      </c>
    </row>
    <row r="444" customFormat="false" ht="15" hidden="false" customHeight="false" outlineLevel="0" collapsed="false">
      <c r="A444" s="2" t="n">
        <v>436</v>
      </c>
      <c r="B444" s="2" t="n">
        <v>-0.0126060762560752</v>
      </c>
      <c r="C444" s="2" t="n">
        <v>0.00243888411079946</v>
      </c>
    </row>
    <row r="445" customFormat="false" ht="15" hidden="false" customHeight="false" outlineLevel="0" collapsed="false">
      <c r="A445" s="2" t="n">
        <v>437</v>
      </c>
      <c r="B445" s="2" t="n">
        <v>0.0720997279757</v>
      </c>
      <c r="C445" s="2" t="n">
        <v>0.0303032216567597</v>
      </c>
    </row>
    <row r="446" customFormat="false" ht="15" hidden="false" customHeight="false" outlineLevel="0" collapsed="false">
      <c r="A446" s="2" t="n">
        <v>438</v>
      </c>
      <c r="B446" s="2" t="n">
        <v>0.20098781783175</v>
      </c>
      <c r="C446" s="2" t="n">
        <v>0.0985770601267559</v>
      </c>
    </row>
    <row r="447" customFormat="false" ht="15" hidden="false" customHeight="false" outlineLevel="0" collapsed="false">
      <c r="A447" s="2" t="n">
        <v>439</v>
      </c>
      <c r="B447" s="2" t="n">
        <v>0.0201158663172982</v>
      </c>
      <c r="C447" s="2" t="n">
        <v>0.0671925826029728</v>
      </c>
    </row>
    <row r="448" customFormat="false" ht="15" hidden="false" customHeight="false" outlineLevel="0" collapsed="false">
      <c r="A448" s="2" t="n">
        <v>440</v>
      </c>
      <c r="B448" s="2" t="n">
        <v>-0.00776695709307691</v>
      </c>
      <c r="C448" s="2" t="n">
        <v>0.0372087667245529</v>
      </c>
    </row>
    <row r="449" customFormat="false" ht="15" hidden="false" customHeight="false" outlineLevel="0" collapsed="false">
      <c r="A449" s="2" t="n">
        <v>441</v>
      </c>
      <c r="B449" s="2" t="n">
        <v>0.131211524390468</v>
      </c>
      <c r="C449" s="2" t="n">
        <v>0.0748098697909189</v>
      </c>
    </row>
    <row r="450" customFormat="false" ht="15" hidden="false" customHeight="false" outlineLevel="0" collapsed="false">
      <c r="A450" s="2" t="n">
        <v>442</v>
      </c>
      <c r="B450" s="2" t="n">
        <v>-0.0190592823575335</v>
      </c>
      <c r="C450" s="2" t="n">
        <v>0.0372622089315379</v>
      </c>
    </row>
    <row r="451" customFormat="false" ht="15" hidden="false" customHeight="false" outlineLevel="0" collapsed="false">
      <c r="A451" s="2" t="n">
        <v>443</v>
      </c>
      <c r="B451" s="2" t="n">
        <v>0.079637667728482</v>
      </c>
      <c r="C451" s="2" t="n">
        <v>0.0542123924503156</v>
      </c>
    </row>
    <row r="452" customFormat="false" ht="15" hidden="false" customHeight="false" outlineLevel="0" collapsed="false">
      <c r="A452" s="2" t="n">
        <v>444</v>
      </c>
      <c r="B452" s="2" t="n">
        <v>0.0886776266144044</v>
      </c>
      <c r="C452" s="2" t="n">
        <v>0.0679984861159511</v>
      </c>
    </row>
    <row r="453" customFormat="false" ht="15" hidden="false" customHeight="false" outlineLevel="0" collapsed="false">
      <c r="A453" s="2" t="n">
        <v>445</v>
      </c>
      <c r="B453" s="2" t="n">
        <v>0.0433477821261433</v>
      </c>
      <c r="C453" s="2" t="n">
        <v>0.058138204520028</v>
      </c>
    </row>
    <row r="454" customFormat="false" ht="15" hidden="false" customHeight="false" outlineLevel="0" collapsed="false">
      <c r="A454" s="2" t="n">
        <v>446</v>
      </c>
      <c r="B454" s="2" t="n">
        <v>-0.242007529735562</v>
      </c>
      <c r="C454" s="2" t="n">
        <v>-0.061920089182208</v>
      </c>
    </row>
    <row r="455" customFormat="false" ht="15" hidden="false" customHeight="false" outlineLevel="0" collapsed="false">
      <c r="A455" s="2" t="n">
        <v>447</v>
      </c>
      <c r="B455" s="2" t="n">
        <v>0.15800848762812</v>
      </c>
      <c r="C455" s="2" t="n">
        <v>0.026051341541923</v>
      </c>
    </row>
    <row r="456" customFormat="false" ht="15" hidden="false" customHeight="false" outlineLevel="0" collapsed="false">
      <c r="A456" s="2" t="n">
        <v>448</v>
      </c>
      <c r="B456" s="2" t="n">
        <v>0.00301663054151308</v>
      </c>
      <c r="C456" s="2" t="n">
        <v>0.016837457141759</v>
      </c>
    </row>
    <row r="457" customFormat="false" ht="15" hidden="false" customHeight="false" outlineLevel="0" collapsed="false">
      <c r="A457" s="2" t="n">
        <v>449</v>
      </c>
      <c r="B457" s="2" t="n">
        <v>-0.0715988581481783</v>
      </c>
      <c r="C457" s="2" t="n">
        <v>-0.0185370689742159</v>
      </c>
    </row>
    <row r="458" customFormat="false" ht="15" hidden="false" customHeight="false" outlineLevel="0" collapsed="false">
      <c r="A458" s="2" t="n">
        <v>450</v>
      </c>
      <c r="B458" s="2" t="n">
        <v>-0.133165509285916</v>
      </c>
      <c r="C458" s="2" t="n">
        <v>-0.0643884450988957</v>
      </c>
    </row>
    <row r="459" customFormat="false" ht="15" hidden="false" customHeight="false" outlineLevel="0" collapsed="false">
      <c r="A459" s="2" t="n">
        <v>451</v>
      </c>
      <c r="B459" s="2" t="n">
        <v>-0.096310270851695</v>
      </c>
      <c r="C459" s="2" t="n">
        <v>-0.0771571754000154</v>
      </c>
    </row>
    <row r="460" customFormat="false" ht="15" hidden="false" customHeight="false" outlineLevel="0" collapsed="false">
      <c r="A460" s="2" t="n">
        <v>452</v>
      </c>
      <c r="B460" s="2" t="n">
        <v>0.0971848589287822</v>
      </c>
      <c r="C460" s="2" t="n">
        <v>-0.00742036166849639</v>
      </c>
    </row>
    <row r="461" customFormat="false" ht="15" hidden="false" customHeight="false" outlineLevel="0" collapsed="false">
      <c r="A461" s="2" t="n">
        <v>453</v>
      </c>
      <c r="B461" s="2" t="n">
        <v>-0.0714315234257724</v>
      </c>
      <c r="C461" s="2" t="n">
        <v>-0.0330248263714068</v>
      </c>
    </row>
    <row r="462" customFormat="false" ht="15" hidden="false" customHeight="false" outlineLevel="0" collapsed="false">
      <c r="A462" s="2" t="n">
        <v>454</v>
      </c>
      <c r="B462" s="2" t="n">
        <v>0.178701599947286</v>
      </c>
      <c r="C462" s="2" t="n">
        <v>0.0516657441560701</v>
      </c>
    </row>
    <row r="463" customFormat="false" ht="15" hidden="false" customHeight="false" outlineLevel="0" collapsed="false">
      <c r="A463" s="2" t="n">
        <v>455</v>
      </c>
      <c r="B463" s="2" t="n">
        <v>-0.0899361060109913</v>
      </c>
      <c r="C463" s="2" t="n">
        <v>-0.00497499591075445</v>
      </c>
    </row>
    <row r="464" customFormat="false" ht="15" hidden="false" customHeight="false" outlineLevel="0" collapsed="false">
      <c r="A464" s="2" t="n">
        <v>456</v>
      </c>
      <c r="B464" s="2" t="n">
        <v>0.0236318518647307</v>
      </c>
      <c r="C464" s="2" t="n">
        <v>0.00646774319943962</v>
      </c>
    </row>
    <row r="465" customFormat="false" ht="15" hidden="false" customHeight="false" outlineLevel="0" collapsed="false">
      <c r="A465" s="2" t="n">
        <v>457</v>
      </c>
      <c r="B465" s="2" t="n">
        <v>-0.00543255911798604</v>
      </c>
      <c r="C465" s="2" t="n">
        <v>0.00170762227246936</v>
      </c>
    </row>
    <row r="466" customFormat="false" ht="15" hidden="false" customHeight="false" outlineLevel="0" collapsed="false">
      <c r="A466" s="2" t="n">
        <v>458</v>
      </c>
      <c r="B466" s="2" t="n">
        <v>0.158770850674258</v>
      </c>
      <c r="C466" s="2" t="n">
        <v>0.064532913633185</v>
      </c>
    </row>
    <row r="467" customFormat="false" ht="15" hidden="false" customHeight="false" outlineLevel="0" collapsed="false">
      <c r="A467" s="2" t="n">
        <v>459</v>
      </c>
      <c r="B467" s="2" t="n">
        <v>0.0580024190100994</v>
      </c>
      <c r="C467" s="2" t="n">
        <v>0.0619207157839507</v>
      </c>
    </row>
    <row r="468" customFormat="false" ht="15" hidden="false" customHeight="false" outlineLevel="0" collapsed="false">
      <c r="A468" s="2" t="n">
        <v>460</v>
      </c>
      <c r="B468" s="2" t="n">
        <v>-0.110522750241278</v>
      </c>
      <c r="C468" s="2" t="n">
        <v>-0.0070566706261406</v>
      </c>
    </row>
    <row r="469" customFormat="false" ht="15" hidden="false" customHeight="false" outlineLevel="0" collapsed="false">
      <c r="A469" s="2" t="n">
        <v>461</v>
      </c>
      <c r="B469" s="2" t="n">
        <v>0.13383048329062</v>
      </c>
      <c r="C469" s="2" t="n">
        <v>0.0492981909405638</v>
      </c>
    </row>
    <row r="470" customFormat="false" ht="15" hidden="false" customHeight="false" outlineLevel="0" collapsed="false">
      <c r="A470" s="2" t="n">
        <v>462</v>
      </c>
      <c r="B470" s="2" t="n">
        <v>-0.0310101868339328</v>
      </c>
      <c r="C470" s="2" t="n">
        <v>0.0171748398307652</v>
      </c>
    </row>
    <row r="471" customFormat="false" ht="15" hidden="false" customHeight="false" outlineLevel="0" collapsed="false">
      <c r="A471" s="2" t="n">
        <v>463</v>
      </c>
      <c r="B471" s="2" t="n">
        <v>-0.00478251243624417</v>
      </c>
      <c r="C471" s="2" t="n">
        <v>0.00839189892396143</v>
      </c>
    </row>
    <row r="472" customFormat="false" ht="15" hidden="false" customHeight="false" outlineLevel="0" collapsed="false">
      <c r="A472" s="2" t="n">
        <v>464</v>
      </c>
      <c r="B472" s="2" t="n">
        <v>-0.214681814520404</v>
      </c>
      <c r="C472" s="2" t="n">
        <v>-0.0808375864537846</v>
      </c>
    </row>
    <row r="473" customFormat="false" ht="15" hidden="false" customHeight="false" outlineLevel="0" collapsed="false">
      <c r="A473" s="2" t="n">
        <v>465</v>
      </c>
      <c r="B473" s="2" t="n">
        <v>0.0647774651165985</v>
      </c>
      <c r="C473" s="2" t="n">
        <v>-0.0225915658256314</v>
      </c>
    </row>
    <row r="474" customFormat="false" ht="15" hidden="false" customHeight="false" outlineLevel="0" collapsed="false">
      <c r="A474" s="2" t="n">
        <v>466</v>
      </c>
      <c r="B474" s="2" t="n">
        <v>0.110095636363041</v>
      </c>
      <c r="C474" s="2" t="n">
        <v>0.0304833150498377</v>
      </c>
    </row>
    <row r="475" customFormat="false" ht="15" hidden="false" customHeight="false" outlineLevel="0" collapsed="false">
      <c r="A475" s="2" t="n">
        <v>467</v>
      </c>
      <c r="B475" s="2" t="n">
        <v>0.105065755098765</v>
      </c>
      <c r="C475" s="2" t="n">
        <v>0.0603162910694085</v>
      </c>
    </row>
    <row r="476" customFormat="false" ht="15" hidden="false" customHeight="false" outlineLevel="0" collapsed="false">
      <c r="A476" s="2" t="n">
        <v>468</v>
      </c>
      <c r="B476" s="2" t="n">
        <v>-0.145097685147757</v>
      </c>
      <c r="C476" s="2" t="n">
        <v>-0.0218492994174579</v>
      </c>
    </row>
    <row r="477" customFormat="false" ht="15" hidden="false" customHeight="false" outlineLevel="0" collapsed="false">
      <c r="A477" s="2" t="n">
        <v>469</v>
      </c>
      <c r="B477" s="2" t="n">
        <v>0.00393327363461747</v>
      </c>
      <c r="C477" s="2" t="n">
        <v>-0.0115362701966277</v>
      </c>
    </row>
    <row r="478" customFormat="false" ht="15" hidden="false" customHeight="false" outlineLevel="0" collapsed="false">
      <c r="A478" s="2" t="n">
        <v>470</v>
      </c>
      <c r="B478" s="2" t="n">
        <v>0.247769851360417</v>
      </c>
      <c r="C478" s="2" t="n">
        <v>0.0921861784261902</v>
      </c>
    </row>
    <row r="479" customFormat="false" ht="15" hidden="false" customHeight="false" outlineLevel="0" collapsed="false">
      <c r="A479" s="2" t="n">
        <v>471</v>
      </c>
      <c r="B479" s="2" t="n">
        <v>-0.104863423153853</v>
      </c>
      <c r="C479" s="2" t="n">
        <v>0.0133663377941727</v>
      </c>
    </row>
    <row r="480" customFormat="false" ht="15" hidden="false" customHeight="false" outlineLevel="0" collapsed="false">
      <c r="A480" s="2" t="n">
        <v>472</v>
      </c>
      <c r="B480" s="2" t="n">
        <v>0.0491446392100788</v>
      </c>
      <c r="C480" s="2" t="n">
        <v>0.0276776583605352</v>
      </c>
    </row>
    <row r="481" customFormat="false" ht="15" hidden="false" customHeight="false" outlineLevel="0" collapsed="false">
      <c r="A481" s="2" t="n">
        <v>473</v>
      </c>
      <c r="B481" s="2" t="n">
        <v>0.0521679520979107</v>
      </c>
      <c r="C481" s="2" t="n">
        <v>0.0374737758554854</v>
      </c>
    </row>
    <row r="482" customFormat="false" ht="15" hidden="false" customHeight="false" outlineLevel="0" collapsed="false">
      <c r="A482" s="2" t="n">
        <v>474</v>
      </c>
      <c r="B482" s="2" t="n">
        <v>0.112293461115987</v>
      </c>
      <c r="C482" s="2" t="n">
        <v>0.0674016499596861</v>
      </c>
    </row>
    <row r="483" customFormat="false" ht="15" hidden="false" customHeight="false" outlineLevel="0" collapsed="false">
      <c r="A483" s="2" t="n">
        <v>475</v>
      </c>
      <c r="B483" s="2" t="n">
        <v>-0.0419831125856223</v>
      </c>
      <c r="C483" s="2" t="n">
        <v>0.0236477449415628</v>
      </c>
    </row>
    <row r="484" customFormat="false" ht="15" hidden="false" customHeight="false" outlineLevel="0" collapsed="false">
      <c r="A484" s="2" t="n">
        <v>476</v>
      </c>
      <c r="B484" s="2" t="n">
        <v>-0.00588692638595259</v>
      </c>
      <c r="C484" s="2" t="n">
        <v>0.0118338764105566</v>
      </c>
    </row>
    <row r="485" customFormat="false" ht="15" hidden="false" customHeight="false" outlineLevel="0" collapsed="false">
      <c r="A485" s="2" t="n">
        <v>477</v>
      </c>
      <c r="B485" s="2" t="n">
        <v>0.0803774981402029</v>
      </c>
      <c r="C485" s="2" t="n">
        <v>0.0392513251024152</v>
      </c>
    </row>
    <row r="486" customFormat="false" ht="15" hidden="false" customHeight="false" outlineLevel="0" collapsed="false">
      <c r="A486" s="2" t="n">
        <v>478</v>
      </c>
      <c r="B486" s="2" t="n">
        <v>-0.0351225479044112</v>
      </c>
      <c r="C486" s="2" t="n">
        <v>0.0095017758996846</v>
      </c>
    </row>
    <row r="487" customFormat="false" ht="15" hidden="false" customHeight="false" outlineLevel="0" collapsed="false">
      <c r="A487" s="2" t="n">
        <v>479</v>
      </c>
      <c r="B487" s="2" t="n">
        <v>-0.0015662799015426</v>
      </c>
      <c r="C487" s="2" t="n">
        <v>0.00507455357919372</v>
      </c>
    </row>
    <row r="488" customFormat="false" ht="15" hidden="false" customHeight="false" outlineLevel="0" collapsed="false">
      <c r="A488" s="2" t="n">
        <v>480</v>
      </c>
      <c r="B488" s="2" t="n">
        <v>-0.223927537744737</v>
      </c>
      <c r="C488" s="2" t="n">
        <v>-0.0865262829503784</v>
      </c>
    </row>
    <row r="489" customFormat="false" ht="15" hidden="false" customHeight="false" outlineLevel="0" collapsed="false">
      <c r="A489" s="2" t="n">
        <v>481</v>
      </c>
      <c r="B489" s="2" t="n">
        <v>0.178901692926634</v>
      </c>
      <c r="C489" s="2" t="n">
        <v>0.0196449074004264</v>
      </c>
    </row>
    <row r="490" customFormat="false" ht="15" hidden="false" customHeight="false" outlineLevel="0" collapsed="false">
      <c r="A490" s="2" t="n">
        <v>482</v>
      </c>
      <c r="B490" s="2" t="n">
        <v>0.0546662043485959</v>
      </c>
      <c r="C490" s="2" t="n">
        <v>0.0336534261796942</v>
      </c>
    </row>
    <row r="491" customFormat="false" ht="15" hidden="false" customHeight="false" outlineLevel="0" collapsed="false">
      <c r="A491" s="2" t="n">
        <v>483</v>
      </c>
      <c r="B491" s="2" t="n">
        <v>0.135870130601446</v>
      </c>
      <c r="C491" s="2" t="n">
        <v>0.0745401079483949</v>
      </c>
    </row>
    <row r="492" customFormat="false" ht="15" hidden="false" customHeight="false" outlineLevel="0" collapsed="false">
      <c r="A492" s="2" t="n">
        <v>484</v>
      </c>
      <c r="B492" s="2" t="n">
        <v>-0.0119703859390356</v>
      </c>
      <c r="C492" s="2" t="n">
        <v>0.0399359103934227</v>
      </c>
    </row>
    <row r="493" customFormat="false" ht="15" hidden="false" customHeight="false" outlineLevel="0" collapsed="false">
      <c r="A493" s="2" t="n">
        <v>485</v>
      </c>
      <c r="B493" s="2" t="n">
        <v>0.0856270186586173</v>
      </c>
      <c r="C493" s="2" t="n">
        <v>0.0582123536995006</v>
      </c>
    </row>
    <row r="494" customFormat="false" ht="15" hidden="false" customHeight="false" outlineLevel="0" collapsed="false">
      <c r="A494" s="2" t="n">
        <v>486</v>
      </c>
      <c r="B494" s="2" t="n">
        <v>-0.0560996211476319</v>
      </c>
      <c r="C494" s="2" t="n">
        <v>0.0124875637606476</v>
      </c>
    </row>
    <row r="495" customFormat="false" ht="15" hidden="false" customHeight="false" outlineLevel="0" collapsed="false">
      <c r="A495" s="2" t="n">
        <v>487</v>
      </c>
      <c r="B495" s="2" t="n">
        <v>0.174057497734062</v>
      </c>
      <c r="C495" s="2" t="n">
        <v>0.0771155373500133</v>
      </c>
    </row>
    <row r="496" customFormat="false" ht="15" hidden="false" customHeight="false" outlineLevel="0" collapsed="false">
      <c r="A496" s="2" t="n">
        <v>488</v>
      </c>
      <c r="B496" s="2" t="n">
        <v>0.0241415866361309</v>
      </c>
      <c r="C496" s="2" t="n">
        <v>0.0559259570644603</v>
      </c>
    </row>
    <row r="497" customFormat="false" ht="15" hidden="false" customHeight="false" outlineLevel="0" collapsed="false">
      <c r="A497" s="2" t="n">
        <v>489</v>
      </c>
      <c r="B497" s="2" t="n">
        <v>-0.000876518586681524</v>
      </c>
      <c r="C497" s="2" t="n">
        <v>0.0332049668040036</v>
      </c>
    </row>
    <row r="498" customFormat="false" ht="15" hidden="false" customHeight="false" outlineLevel="0" collapsed="false">
      <c r="A498" s="2" t="n">
        <v>490</v>
      </c>
      <c r="B498" s="2" t="n">
        <v>-0.0679695177004408</v>
      </c>
      <c r="C498" s="2" t="n">
        <v>-0.00726482699777417</v>
      </c>
    </row>
    <row r="499" customFormat="false" ht="15" hidden="false" customHeight="false" outlineLevel="0" collapsed="false">
      <c r="A499" s="2" t="n">
        <v>491</v>
      </c>
      <c r="B499" s="2" t="n">
        <v>-0.0529603970386621</v>
      </c>
      <c r="C499" s="2" t="n">
        <v>-0.0255430550141293</v>
      </c>
    </row>
    <row r="500" customFormat="false" ht="15" hidden="false" customHeight="false" outlineLevel="0" collapsed="false">
      <c r="A500" s="2" t="n">
        <v>492</v>
      </c>
      <c r="B500" s="2" t="n">
        <v>0.041143546466337</v>
      </c>
      <c r="C500" s="2" t="n">
        <v>0.00113158557805721</v>
      </c>
    </row>
    <row r="501" customFormat="false" ht="15" hidden="false" customHeight="false" outlineLevel="0" collapsed="false">
      <c r="A501" s="2" t="n">
        <v>493</v>
      </c>
      <c r="B501" s="2" t="n">
        <v>-0.105615928965858</v>
      </c>
      <c r="C501" s="2" t="n">
        <v>-0.0415674202395088</v>
      </c>
    </row>
    <row r="502" customFormat="false" ht="15" hidden="false" customHeight="false" outlineLevel="0" collapsed="false">
      <c r="A502" s="2" t="n">
        <v>494</v>
      </c>
      <c r="B502" s="2" t="n">
        <v>0.0137598826329991</v>
      </c>
      <c r="C502" s="2" t="n">
        <v>-0.0194364990905056</v>
      </c>
    </row>
    <row r="503" customFormat="false" ht="15" hidden="false" customHeight="false" outlineLevel="0" collapsed="false">
      <c r="A503" s="2" t="n">
        <v>495</v>
      </c>
      <c r="B503" s="2" t="n">
        <v>-0.07158385231365</v>
      </c>
      <c r="C503" s="2" t="n">
        <v>-0.0402954403797634</v>
      </c>
    </row>
    <row r="504" customFormat="false" ht="15" hidden="false" customHeight="false" outlineLevel="0" collapsed="false">
      <c r="A504" s="2" t="n">
        <v>496</v>
      </c>
      <c r="B504" s="2" t="n">
        <v>0.0122125880979276</v>
      </c>
      <c r="C504" s="2" t="n">
        <v>-0.019292228988687</v>
      </c>
    </row>
    <row r="505" customFormat="false" ht="15" hidden="false" customHeight="false" outlineLevel="0" collapsed="false">
      <c r="A505" s="2" t="n">
        <v>497</v>
      </c>
      <c r="B505" s="2" t="n">
        <v>0.018153380313164</v>
      </c>
      <c r="C505" s="2" t="n">
        <v>-0.00431398526794658</v>
      </c>
    </row>
    <row r="506" customFormat="false" ht="15" hidden="false" customHeight="false" outlineLevel="0" collapsed="false">
      <c r="A506" s="2" t="n">
        <v>498</v>
      </c>
      <c r="B506" s="2" t="n">
        <v>0.00333600188619134</v>
      </c>
      <c r="C506" s="2" t="n">
        <v>-0.00125399040629141</v>
      </c>
    </row>
    <row r="507" customFormat="false" ht="15" hidden="false" customHeight="false" outlineLevel="0" collapsed="false">
      <c r="A507" s="2" t="n">
        <v>499</v>
      </c>
      <c r="B507" s="2" t="n">
        <v>0.0538025044723865</v>
      </c>
      <c r="C507" s="2" t="n">
        <v>0.0207686075451798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2026-07-05T17:44:02Z</dcterms:created>
  <dc:creator>openpyxl</dc:creator>
  <dc:description/>
  <dc:language>en-US</dc:language>
  <cp:lastModifiedBy/>
  <dcterms:modified xsi:type="dcterms:W3CDTF">2026-07-05T17:44:09Z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