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Market" sheetId="2" state="visible" r:id="rId4"/>
    <sheet name="ThreeWays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<sst xmlns="http://schemas.openxmlformats.org/spreadsheetml/2006/main" count="46" uniqueCount="43">
  <si>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 xml:space="preserve">Chapter 4 Laboratory — Module 4: State Prices, Completeness, and Bounds</t>
  </si>
  <si>
    <t xml:space="preserve">Course</t>
  </si>
  <si>
    <t xml:space="preserve">Mathematical Foundations of Modern Finance · Week 4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</si>
  <si>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</si>
  <si>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</si>
  <si>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</si>
  <si>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20260401–20260404</t>
  </si>
  <si>
    <t xml:space="preserve">Tab</t>
  </si>
  <si>
    <t xml:space="preserve">Market — state-price segment and completion</t>
  </si>
  <si>
    <t xml:space="preserve">ThreeWays — price a stake three ways</t>
  </si>
  <si>
    <t xml:space="preserve">Validation — all checks must read PASS</t>
  </si>
  <si>
    <t xml:space="preserve">Market — state-price segment and completion (Examples 4.8, 4.10)</t>
  </si>
  <si>
    <t xml:space="preserve">Inputs (blue)</t>
  </si>
  <si>
    <t xml:space="preserve">R (bond gross)</t>
  </si>
  <si>
    <t xml:space="preserve">recession price</t>
  </si>
  <si>
    <t xml:space="preserve">Pinned t = (price - 20*1.1058)/(50-20*2.25)</t>
  </si>
  <si>
    <t xml:space="preserve">State</t>
  </si>
  <si>
    <t xml:space="preserve">psi* (live)</t>
  </si>
  <si>
    <t xml:space="preserve">engine ref</t>
  </si>
  <si>
    <t xml:space="preserve">state 1</t>
  </si>
  <si>
    <t xml:space="preserve">state 2</t>
  </si>
  <si>
    <t xml:space="preserve">state 3</t>
  </si>
  <si>
    <t xml:space="preserve">Recession reprices (50,20,0)·psi*</t>
  </si>
  <si>
    <t xml:space="preserve">Book psi* = (0.28, 0.4758, 0.2058) at t = 0.28</t>
  </si>
  <si>
    <t xml:space="preserve">ThreeWays — price a stake (0,100,200) three ways</t>
  </si>
  <si>
    <t xml:space="preserve">Physical measure (blue)</t>
  </si>
  <si>
    <t xml:space="preserve">P1</t>
  </si>
  <si>
    <t xml:space="preserve">P2</t>
  </si>
  <si>
    <t xml:space="preserve">P3</t>
  </si>
  <si>
    <t xml:space="preserve">Language</t>
  </si>
  <si>
    <t xml:space="preserve">Price (live)</t>
  </si>
  <si>
    <t xml:space="preserve">by psi</t>
  </si>
  <si>
    <t xml:space="preserve">by q (=R*psi)</t>
  </si>
  <si>
    <t xml:space="preserve">by m (=psi/P)</t>
  </si>
  <si>
    <t xml:space="preserve">Validation — checks (all must read PASS)</t>
  </si>
  <si>
    <t xml:space="preserve">Check</t>
  </si>
  <si>
    <t xml:space="preserve">Result</t>
  </si>
  <si>
    <t xml:space="preserve">V1 pinned t = 0.28</t>
  </si>
  <si>
    <t xml:space="preserve">V2 psi1 = 0.28</t>
  </si>
  <si>
    <t xml:space="preserve">V3 psi2 = 0.4758</t>
  </si>
  <si>
    <t xml:space="preserve">V4 recession reprices 23.52</t>
  </si>
  <si>
    <t xml:space="preserve">V5 three languages agree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</si>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</sst>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  <col collapsed="false" customWidth="true" hidden="false" outlineLevel="0" max="3" min="3" style="0" width="14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12</v>
      </c>
    </row>
    <row r="4" customFormat="false" ht="15" hidden="false" customHeight="false" outlineLevel="0" collapsed="false">
      <c r="A4" s="3" t="s">
        <v>13</v>
      </c>
      <c r="B4" s="4" t="n">
        <v>1.04</v>
      </c>
    </row>
    <row r="5" customFormat="false" ht="15" hidden="false" customHeight="false" outlineLevel="0" collapsed="false">
      <c r="A5" s="3" t="s">
        <v>14</v>
      </c>
      <c r="B5" s="4" t="n">
        <v>23.52</v>
      </c>
    </row>
    <row r="7" customFormat="false" ht="15" hidden="false" customHeight="false" outlineLevel="0" collapsed="false">
      <c r="A7" s="3" t="s">
        <v>15</v>
      </c>
      <c r="B7" s="3" t="n">
        <f aca="false">(B5-20*1.1058)/(50-20*2.25)</f>
        <v>0.2808</v>
      </c>
      <c r="C7" s="5" t="n">
        <v>0.2808</v>
      </c>
    </row>
    <row r="9" customFormat="false" ht="15" hidden="false" customHeight="false" outlineLevel="0" collapsed="false">
      <c r="A9" s="6" t="s">
        <v>16</v>
      </c>
      <c r="B9" s="6" t="s">
        <v>17</v>
      </c>
      <c r="C9" s="6" t="s">
        <v>18</v>
      </c>
    </row>
    <row r="10" customFormat="false" ht="15" hidden="false" customHeight="false" outlineLevel="0" collapsed="false">
      <c r="A10" s="3" t="s">
        <v>19</v>
      </c>
      <c r="B10" s="3" t="n">
        <f aca="false">B7</f>
        <v>0.2808</v>
      </c>
      <c r="C10" s="5" t="n">
        <v>0.2808</v>
      </c>
    </row>
    <row r="11" customFormat="false" ht="15" hidden="false" customHeight="false" outlineLevel="0" collapsed="false">
      <c r="A11" s="3" t="s">
        <v>20</v>
      </c>
      <c r="B11" s="3" t="n">
        <f aca="false">1.1058-2.25*B7</f>
        <v>0.474</v>
      </c>
      <c r="C11" s="5" t="n">
        <v>0.474</v>
      </c>
    </row>
    <row r="12" customFormat="false" ht="15" hidden="false" customHeight="false" outlineLevel="0" collapsed="false">
      <c r="A12" s="3" t="s">
        <v>21</v>
      </c>
      <c r="B12" s="3" t="n">
        <f aca="false">1.25*B7-0.1442</f>
        <v>0.2068</v>
      </c>
      <c r="C12" s="5" t="n">
        <v>0.2068</v>
      </c>
    </row>
    <row r="14" customFormat="false" ht="15" hidden="false" customHeight="false" outlineLevel="0" collapsed="false">
      <c r="A14" s="3" t="s">
        <v>22</v>
      </c>
      <c r="B14" s="3" t="n">
        <f aca="false">50*B10+20*B11+0*B12</f>
        <v>23.52</v>
      </c>
      <c r="C14" s="5" t="n">
        <v>23.52</v>
      </c>
    </row>
    <row r="15" customFormat="false" ht="15" hidden="false" customHeight="false" outlineLevel="0" collapsed="false">
      <c r="A15" s="7" t="s">
        <v>23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8"/>
    <col collapsed="false" customWidth="true" hidden="false" outlineLevel="0" max="3" min="3" style="0" width="14"/>
  </cols>
  <sheetData>
    <row r="1" customFormat="false" ht="25.5" hidden="false" customHeight="true" outlineLevel="0" collapsed="false">
      <c r="A1" s="1" t="s">
        <v>24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25</v>
      </c>
    </row>
    <row r="4" customFormat="false" ht="15" hidden="false" customHeight="false" outlineLevel="0" collapsed="false">
      <c r="A4" s="3" t="s">
        <v>26</v>
      </c>
      <c r="B4" s="4" t="n">
        <v>0.25</v>
      </c>
    </row>
    <row r="5" customFormat="false" ht="15" hidden="false" customHeight="false" outlineLevel="0" collapsed="false">
      <c r="A5" s="3" t="s">
        <v>27</v>
      </c>
      <c r="B5" s="4" t="n">
        <v>0.5</v>
      </c>
    </row>
    <row r="6" customFormat="false" ht="15" hidden="false" customHeight="false" outlineLevel="0" collapsed="false">
      <c r="A6" s="3" t="s">
        <v>28</v>
      </c>
      <c r="B6" s="4" t="n">
        <v>0.25</v>
      </c>
    </row>
    <row r="8" customFormat="false" ht="15" hidden="false" customHeight="false" outlineLevel="0" collapsed="false">
      <c r="A8" s="6" t="s">
        <v>29</v>
      </c>
      <c r="B8" s="6" t="s">
        <v>30</v>
      </c>
      <c r="C8" s="6" t="s">
        <v>18</v>
      </c>
    </row>
    <row r="9" customFormat="false" ht="15" hidden="false" customHeight="false" outlineLevel="0" collapsed="false">
      <c r="A9" s="3" t="s">
        <v>31</v>
      </c>
      <c r="B9" s="3" t="n">
        <f aca="false">Market!B10*0+Market!B11*100+Market!B12*200</f>
        <v>88.76</v>
      </c>
      <c r="C9" s="5" t="n">
        <v>88.76</v>
      </c>
    </row>
    <row r="10" customFormat="false" ht="15" hidden="false" customHeight="false" outlineLevel="0" collapsed="false">
      <c r="A10" s="3" t="s">
        <v>32</v>
      </c>
      <c r="B10" s="3" t="n">
        <f aca="false">Market!B4*(Market!B10*0+Market!B11*100+Market!B12*200)/Market!B4</f>
        <v>88.76</v>
      </c>
      <c r="C10" s="5" t="n">
        <v>88.76</v>
      </c>
    </row>
    <row r="11" customFormat="false" ht="15" hidden="false" customHeight="false" outlineLevel="0" collapsed="false">
      <c r="A11" s="3" t="s">
        <v>33</v>
      </c>
      <c r="B11" s="3" t="n">
        <f aca="false">B4*(Market!B10/B4)*0+B5*(Market!B11/B5)*100+B6*(Market!B12/B6)*200</f>
        <v>88.76</v>
      </c>
      <c r="C11" s="5" t="n">
        <v>88.76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34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35</v>
      </c>
      <c r="B3" s="6" t="s">
        <v>36</v>
      </c>
    </row>
    <row r="4" customFormat="false" ht="15" hidden="false" customHeight="false" outlineLevel="0" collapsed="false">
      <c r="A4" s="3" t="s">
        <v>37</v>
      </c>
      <c r="B4" s="3" t="str">
        <f aca="false">IF(ABS(Market!B7-0.28)&lt;0.01,"PASS","FAIL")</f>
        <v>PASS</v>
      </c>
    </row>
    <row r="5" customFormat="false" ht="15" hidden="false" customHeight="false" outlineLevel="0" collapsed="false">
      <c r="A5" s="3" t="s">
        <v>38</v>
      </c>
      <c r="B5" s="3" t="str">
        <f aca="false">IF(ABS(Market!B10-0.28)&lt;0.003,"PASS","FAIL")</f>
        <v>PASS</v>
      </c>
    </row>
    <row r="6" customFormat="false" ht="15" hidden="false" customHeight="false" outlineLevel="0" collapsed="false">
      <c r="A6" s="3" t="s">
        <v>39</v>
      </c>
      <c r="B6" s="3" t="str">
        <f aca="false">IF(ABS(Market!B11-0.4758)&lt;0.003,"PASS","FAIL")</f>
        <v>PASS</v>
      </c>
    </row>
    <row r="7" customFormat="false" ht="15" hidden="false" customHeight="false" outlineLevel="0" collapsed="false">
      <c r="A7" s="3" t="s">
        <v>40</v>
      </c>
      <c r="B7" s="3" t="str">
        <f aca="false">IF(ABS(Market!B14-23.52)&lt;0.1,"PASS","FAIL")</f>
        <v>PASS</v>
      </c>
    </row>
    <row r="8" customFormat="false" ht="15" hidden="false" customHeight="false" outlineLevel="0" collapsed="false">
      <c r="A8" s="3" t="s">
        <v>41</v>
      </c>
      <c r="B8" s="3" t="str">
        <f aca="false">IF(AND(ABS(ThreeWays!B9-ThreeWays!B10)&lt;0.01,ABS(ThreeWays!B9-ThreeWays!B11)&lt;0.01),"PASS","FAIL")</f>
        <v>PASS</v>
      </c>
    </row>
    <row r="10" customFormat="false" ht="15" hidden="false" customHeight="false" outlineLevel="0" collapsed="false">
      <c r="A10" s="2" t="s">
        <v>42</v>
      </c>
      <c r="B10" s="3" t="str">
        <f aca="false">IF(COUNTIF(B4:B8,"PASS")=5,"YES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2026-07-09T08:48:24Z</dcterms:created>
  <dc:creator>openpyxl</dc:creator>
  <dc:description/>
  <dc:language>en-US</dc:language>
  <cp:lastModifiedBy/>
  <dcterms:modified xsi:type="dcterms:W3CDTF">2026-07-09T08:48:24Z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